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63" documentId="120_S{2AC9BD13-BADA-5192-A53E-5A8FF88502F6}" xr6:coauthVersionLast="47" xr6:coauthVersionMax="47" xr10:uidLastSave="{55A67546-F955-499E-A130-F9789A08A8A2}"/>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2" l="1"/>
  <c r="G6" i="5"/>
  <c r="G7" i="5"/>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G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I3" i="5"/>
  <c r="B5" i="5"/>
  <c r="G5" i="5"/>
  <c r="I5" i="5"/>
  <c r="J5" i="5"/>
  <c r="L5" i="5"/>
  <c r="B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J3" i="4"/>
  <c r="J4" i="4"/>
  <c r="J5" i="4"/>
  <c r="J6" i="4"/>
  <c r="J7" i="4"/>
  <c r="J8" i="4"/>
  <c r="J9" i="4"/>
  <c r="J10" i="4"/>
  <c r="J11" i="4"/>
  <c r="J12" i="4"/>
  <c r="J13" i="4"/>
  <c r="J14" i="4"/>
  <c r="J15" i="4"/>
  <c r="J16" i="4"/>
  <c r="J17" i="4"/>
  <c r="J18" i="4"/>
  <c r="J19" i="4"/>
  <c r="J20" i="4"/>
  <c r="J21" i="4"/>
  <c r="J22" i="4"/>
  <c r="J23" i="4"/>
  <c r="J24" i="4"/>
  <c r="I3" i="4"/>
  <c r="I4" i="4"/>
  <c r="I5" i="4"/>
  <c r="I6" i="4"/>
  <c r="I7" i="4"/>
  <c r="I8" i="4"/>
  <c r="I9" i="4"/>
  <c r="I10" i="4"/>
  <c r="I11" i="4"/>
  <c r="I12" i="4"/>
  <c r="I13" i="4"/>
  <c r="I14" i="4"/>
  <c r="I15" i="4"/>
  <c r="I16" i="4"/>
  <c r="I17" i="4"/>
  <c r="I18" i="4"/>
  <c r="I19" i="4"/>
  <c r="I20" i="4"/>
  <c r="I21" i="4"/>
  <c r="I22" i="4"/>
  <c r="I23" i="4"/>
  <c r="I24" i="4"/>
  <c r="G3" i="4"/>
  <c r="G4" i="4"/>
  <c r="G6" i="4"/>
  <c r="G7" i="4"/>
  <c r="G8" i="4"/>
  <c r="G9" i="4"/>
  <c r="G10" i="4"/>
  <c r="G11" i="4"/>
  <c r="G12" i="4"/>
  <c r="G13" i="4"/>
  <c r="G14" i="4"/>
  <c r="G15" i="4"/>
  <c r="G16" i="4"/>
  <c r="G17" i="4"/>
  <c r="G18" i="4"/>
  <c r="G19" i="4"/>
  <c r="G20" i="4"/>
  <c r="G21" i="4"/>
  <c r="G22" i="4"/>
  <c r="G23" i="4"/>
  <c r="G24" i="4"/>
  <c r="B3" i="4"/>
  <c r="B4" i="4"/>
  <c r="B5" i="4"/>
  <c r="B6" i="4"/>
  <c r="B7" i="4"/>
  <c r="B8" i="4"/>
  <c r="B9" i="4"/>
  <c r="B10" i="4"/>
  <c r="B11" i="4"/>
  <c r="B12" i="4"/>
  <c r="B13" i="4"/>
  <c r="B14" i="4"/>
  <c r="B15" i="4"/>
  <c r="B16" i="4"/>
  <c r="B17" i="4"/>
  <c r="B18" i="4"/>
  <c r="B19" i="4"/>
  <c r="B20" i="4"/>
  <c r="B21" i="4"/>
  <c r="B22" i="4"/>
  <c r="B23" i="4"/>
  <c r="B2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<sst xmlns="http://schemas.openxmlformats.org/spreadsheetml/2006/main" count="180288" uniqueCount="39129">
  <si>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</si>
  <si>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</si>
  <si>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</si>
  <si>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</si>
  <si>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</si>
  <si>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</si>
  <si>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</si>
  <si>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</si>
  <si>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</si>
  <si>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</si>
  <si>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</si>
  <si>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</si>
  <si>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</si>
  <si>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</si>
  <si>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</si>
  <si>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</si>
  <si>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</si>
  <si>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</si>
  <si>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</si>
  <si>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</si>
  <si>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</si>
  <si>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</si>
  <si>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</si>
  <si>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</si>
  <si>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</si>
  <si>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</si>
  <si>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</si>
  <si>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</si>
  <si>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</si>
  <si>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</si>
  <si>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</si>
  <si>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</si>
  <si>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</si>
  <si>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</si>
  <si>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</si>
  <si>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</si>
  <si>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</si>
  <si>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</si>
  <si>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</si>
  <si>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</si>
  <si>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</si>
  <si>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</si>
  <si>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</si>
  <si>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</si>
  <si>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</si>
  <si>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</si>
  <si>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</si>
  <si>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</si>
  <si>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</si>
  <si>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</si>
  <si>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</si>
  <si>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</si>
  <si>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</si>
  <si>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</si>
  <si>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</si>
  <si>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</si>
  <si>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</si>
  <si>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</si>
  <si>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</si>
  <si>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</si>
  <si>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</si>
  <si>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</si>
  <si>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</si>
  <si>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</si>
  <si>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</si>
  <si>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</si>
  <si>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</si>
  <si>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</si>
  <si>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</si>
  <si>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</si>
  <si>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</si>
  <si>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</si>
  <si>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</si>
  <si>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</si>
  <si>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</si>
  <si>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</si>
  <si>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</si>
  <si>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</si>
  <si>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</si>
  <si>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</si>
  <si>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</si>
  <si>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</si>
  <si>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</si>
  <si>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</si>
  <si>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</si>
  <si>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</si>
  <si>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</si>
  <si>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</si>
  <si>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</si>
  <si>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</si>
  <si>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</si>
  <si>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</si>
  <si>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</si>
  <si>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</si>
  <si>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</si>
  <si>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</si>
  <si>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</si>
  <si>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</si>
  <si>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</si>
  <si>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</si>
  <si>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</si>
  <si>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</si>
  <si>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</si>
  <si>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</si>
  <si>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</si>
  <si>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</si>
  <si>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</si>
  <si>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</si>
  <si>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</si>
  <si>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</si>
  <si>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</si>
  <si>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</si>
  <si>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</si>
  <si>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</si>
  <si>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</si>
  <si>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</si>
  <si>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</si>
  <si>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</si>
  <si>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</si>
  <si>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</si>
  <si>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</si>
  <si>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</si>
  <si>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</si>
  <si>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</si>
  <si>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</si>
  <si>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</si>
  <si>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</si>
  <si>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</si>
  <si>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</si>
  <si>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</si>
  <si>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</si>
  <si>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</si>
  <si>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</si>
  <si>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</si>
  <si>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</si>
  <si>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</si>
  <si>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</si>
  <si>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</si>
  <si>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</si>
  <si>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</si>
  <si>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</si>
  <si>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</si>
  <si>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</si>
  <si>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</si>
  <si>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</si>
  <si>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</si>
  <si>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</si>
  <si>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</si>
  <si>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</si>
  <si>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</si>
  <si>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</si>
  <si>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</si>
  <si>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</si>
  <si>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</si>
  <si>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</si>
  <si>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</si>
  <si>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</si>
  <si>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</si>
  <si>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</si>
  <si>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</si>
  <si>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</si>
  <si>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</si>
  <si>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</si>
  <si>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</si>
  <si>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</si>
  <si>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</si>
  <si>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</si>
  <si>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</si>
  <si>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</si>
  <si>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</si>
  <si>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</si>
  <si>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</si>
  <si>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</si>
  <si>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</si>
  <si>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</si>
  <si>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</si>
  <si>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</si>
  <si>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</si>
  <si>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</si>
  <si>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</si>
  <si>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</si>
  <si>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</si>
  <si>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</si>
  <si>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</si>
  <si>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</si>
  <si>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</si>
  <si>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</si>
  <si>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</si>
  <si>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</si>
  <si>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</si>
  <si>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</si>
  <si>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</si>
  <si>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</si>
  <si>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</si>
  <si>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</si>
  <si>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</si>
  <si>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</si>
  <si>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</si>
  <si>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</si>
  <si>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</si>
  <si>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</si>
  <si>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</si>
  <si>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</si>
  <si>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</si>
  <si>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</si>
  <si>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</si>
  <si>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</si>
  <si>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</si>
  <si>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</si>
  <si>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</si>
  <si>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</si>
  <si>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</si>
  <si>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</si>
  <si>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</si>
  <si>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</si>
  <si>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</si>
  <si>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</si>
  <si>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</si>
  <si>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</si>
  <si>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</si>
  <si>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</si>
  <si>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</si>
  <si>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</si>
  <si>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</si>
  <si>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</si>
  <si>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</si>
  <si>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</si>
  <si>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</si>
  <si>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</si>
  <si>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</si>
  <si>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</si>
  <si>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</si>
  <si>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</si>
  <si>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</si>
  <si>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</si>
  <si>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</si>
  <si>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</si>
  <si>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</si>
  <si>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</si>
  <si>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</si>
  <si>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</si>
  <si>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</si>
  <si>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</si>
  <si>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</si>
  <si>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</si>
  <si>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</si>
  <si>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</si>
  <si>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</si>
  <si>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</si>
  <si>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</si>
  <si>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</si>
  <si>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</si>
  <si>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</si>
  <si>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</si>
  <si>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</si>
  <si>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</si>
  <si>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</si>
  <si>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</si>
  <si>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</si>
  <si>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</si>
  <si>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</si>
  <si>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</si>
  <si>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</si>
  <si>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</si>
  <si>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</si>
  <si>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</si>
  <si>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</si>
  <si>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</si>
  <si>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</si>
  <si>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</si>
  <si>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</si>
  <si>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</si>
  <si>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</si>
  <si>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</si>
  <si>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</si>
  <si>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</si>
  <si>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</si>
  <si>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</si>
  <si>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</si>
  <si>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</si>
  <si>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</si>
  <si>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</si>
  <si>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</si>
  <si>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</si>
  <si>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</si>
  <si>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</si>
  <si>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</si>
  <si>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</si>
  <si>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</si>
  <si>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</si>
  <si>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</si>
  <si>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</si>
  <si>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</si>
  <si>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</si>
  <si>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</si>
  <si>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</si>
  <si>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</si>
  <si>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</si>
  <si>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</si>
  <si>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</si>
  <si>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</si>
  <si>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</si>
  <si>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</si>
  <si>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</si>
  <si>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</si>
  <si>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</si>
  <si>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</si>
  <si>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</si>
  <si>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</si>
  <si>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</si>
  <si>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</si>
  <si>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</si>
  <si>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</si>
  <si>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</si>
  <si>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</si>
  <si>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</si>
  <si>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</si>
  <si>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</si>
  <si>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</si>
  <si>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</si>
  <si>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</si>
  <si>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</si>
  <si>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</si>
  <si>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</si>
  <si>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</si>
  <si>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</si>
  <si>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</si>
  <si>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</si>
  <si>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</si>
  <si>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</si>
  <si>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</si>
  <si>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</si>
  <si>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</si>
  <si>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</si>
  <si>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</si>
  <si>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</si>
  <si>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</si>
  <si>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</si>
  <si>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</si>
  <si>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</si>
  <si>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</si>
  <si>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</si>
  <si>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</si>
  <si>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</si>
  <si>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</si>
  <si>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</si>
  <si>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</si>
  <si>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</si>
  <si>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</si>
  <si>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</si>
  <si>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</si>
  <si>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</si>
  <si>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</si>
  <si>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</si>
  <si>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</si>
  <si>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</si>
  <si>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</si>
  <si>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</si>
  <si>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</si>
  <si>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</si>
  <si>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</si>
  <si>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</si>
  <si>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</si>
  <si>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</si>
  <si>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</si>
  <si>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</si>
  <si>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</si>
  <si>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</si>
  <si>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</si>
  <si>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</si>
  <si>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</si>
  <si>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</si>
  <si>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</si>
  <si>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</si>
  <si>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</si>
  <si>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</si>
  <si>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</si>
  <si>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</si>
  <si>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</si>
  <si>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</si>
  <si>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</si>
  <si>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</si>
  <si>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</si>
  <si>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</si>
  <si>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</si>
  <si>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</si>
  <si>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</si>
  <si>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</si>
  <si>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</si>
  <si>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</si>
  <si>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</si>
  <si>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</si>
  <si>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</si>
  <si>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</si>
  <si>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</si>
  <si>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</si>
  <si>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</si>
  <si>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</si>
  <si>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</si>
  <si>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</si>
  <si>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</si>
  <si>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</si>
  <si>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</si>
  <si>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</si>
  <si>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</si>
  <si>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</si>
  <si>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</si>
  <si>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</si>
  <si>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</si>
  <si>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</si>
  <si>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</si>
  <si>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</si>
  <si>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</si>
  <si>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</si>
  <si>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</si>
  <si>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</si>
  <si>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</si>
  <si>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</si>
  <si>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</si>
  <si>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</si>
  <si>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</si>
  <si>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</si>
  <si>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</si>
  <si>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</si>
  <si>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</si>
  <si>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</si>
  <si>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</si>
  <si>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</si>
  <si>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</si>
  <si>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</si>
  <si>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</si>
  <si>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</si>
  <si>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</si>
  <si>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</si>
  <si>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</si>
  <si>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</si>
  <si>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</si>
  <si>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</si>
  <si>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</si>
  <si>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</si>
  <si>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</si>
  <si>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</si>
  <si>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</si>
  <si>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</si>
  <si>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</si>
  <si>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</si>
  <si>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</si>
  <si>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</si>
  <si>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</si>
  <si>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</si>
  <si>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</si>
  <si>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</si>
  <si>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</si>
  <si>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</si>
  <si>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</si>
  <si>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</si>
  <si>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</si>
  <si>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</si>
  <si>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</si>
  <si>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</si>
  <si>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</si>
  <si>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</si>
  <si>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</si>
  <si>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</si>
  <si>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</si>
  <si>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</si>
  <si>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</si>
  <si>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</si>
  <si>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</si>
  <si>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</si>
  <si>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</si>
  <si>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</si>
  <si>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</si>
  <si>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</si>
  <si>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</si>
  <si>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</si>
  <si>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</si>
  <si>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</si>
  <si>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</si>
  <si>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</si>
  <si>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</si>
  <si>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</si>
  <si>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</si>
  <si>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</si>
  <si>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</si>
  <si>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</si>
  <si>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</si>
  <si>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</si>
  <si>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</si>
  <si>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</si>
  <si>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</si>
  <si>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</si>
  <si>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</si>
  <si>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</si>
  <si>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</si>
  <si>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</si>
  <si>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</si>
  <si>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</si>
  <si>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</si>
  <si>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</si>
  <si>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</si>
  <si>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</si>
  <si>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</si>
  <si>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</si>
  <si>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</si>
  <si>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</si>
  <si>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</si>
  <si>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</si>
  <si>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</si>
  <si>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</si>
  <si>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</si>
  <si>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</si>
  <si>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</si>
  <si>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</si>
  <si>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</si>
  <si>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</si>
  <si>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</si>
  <si>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</si>
  <si>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</si>
  <si>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</si>
  <si>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</si>
  <si>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</si>
  <si>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</si>
  <si>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</si>
  <si>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</si>
  <si>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</si>
  <si>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</si>
  <si>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</si>
  <si>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</si>
  <si>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</si>
  <si>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</si>
  <si>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</si>
  <si>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</si>
  <si>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</si>
  <si>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</si>
  <si>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</si>
  <si>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</si>
  <si>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</si>
  <si>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</si>
  <si>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</si>
  <si>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</si>
  <si>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</si>
  <si>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</si>
  <si>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</si>
  <si>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</si>
  <si>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</si>
  <si>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</si>
  <si>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</si>
  <si>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</si>
  <si>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</si>
  <si>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</si>
  <si>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</si>
  <si>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</si>
  <si>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</si>
  <si>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</si>
  <si>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</si>
  <si>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</si>
  <si>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</si>
  <si>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</si>
  <si>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</si>
  <si>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</si>
  <si>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</si>
  <si>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</si>
  <si>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</si>
  <si>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</si>
  <si>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</si>
  <si>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</si>
  <si>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</si>
  <si>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</si>
  <si>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</si>
  <si>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</si>
  <si>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</si>
  <si>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</si>
  <si>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</si>
  <si>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</si>
  <si>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</si>
  <si>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</si>
  <si>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</si>
  <si>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</si>
  <si>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</si>
  <si>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</si>
  <si>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</si>
  <si>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</si>
  <si>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</si>
  <si>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</si>
  <si>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</si>
  <si>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</si>
  <si>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</si>
  <si>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</si>
  <si>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</si>
  <si>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</si>
  <si>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</si>
  <si>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</si>
  <si>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</si>
  <si>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</si>
  <si>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</si>
  <si>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</si>
  <si>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</si>
  <si>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</si>
  <si>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</si>
  <si>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</si>
  <si>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</si>
  <si>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</si>
  <si>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</si>
  <si>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</si>
  <si>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</si>
  <si>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</si>
  <si>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</si>
  <si>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</si>
  <si>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</si>
  <si>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</si>
  <si>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</si>
  <si>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</si>
  <si>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</si>
  <si>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</si>
  <si>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</si>
  <si>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</si>
  <si>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</si>
  <si>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</si>
  <si>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</si>
  <si>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</si>
  <si>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</si>
  <si>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</si>
  <si>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</si>
  <si>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</si>
  <si>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</si>
  <si>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</si>
  <si>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</si>
  <si>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</si>
  <si>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</si>
  <si>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</si>
  <si>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</si>
  <si>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</si>
  <si>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</si>
  <si>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</si>
  <si>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</si>
  <si>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</si>
  <si>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</si>
  <si>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</si>
  <si>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</si>
  <si>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</si>
  <si>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</si>
  <si>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</si>
  <si>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</si>
  <si>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</si>
  <si>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</si>
  <si>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</si>
  <si>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</si>
  <si>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</si>
  <si>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</si>
  <si>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</si>
  <si>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</si>
  <si>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</si>
  <si>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</si>
  <si>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</si>
  <si>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</si>
  <si>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</si>
  <si>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</si>
  <si>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</si>
  <si>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</si>
  <si>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</si>
  <si>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</si>
  <si>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</si>
  <si>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</si>
  <si>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</si>
  <si>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</si>
  <si>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</si>
  <si>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</si>
  <si>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</si>
  <si>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</si>
  <si>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</si>
  <si>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</si>
  <si>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</si>
  <si>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</si>
  <si>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</si>
  <si>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</si>
  <si>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</si>
  <si>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</si>
  <si>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</si>
  <si>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</si>
  <si>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</si>
  <si>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</si>
  <si>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</si>
  <si>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</si>
  <si>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</si>
  <si>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</si>
  <si>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</si>
  <si>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</si>
  <si>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</si>
  <si>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</si>
  <si>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</si>
  <si>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</si>
  <si>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</si>
  <si>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</si>
  <si>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</si>
  <si>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</si>
  <si>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</si>
  <si>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</si>
  <si>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</si>
  <si>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</si>
  <si>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</si>
  <si>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</si>
  <si>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</si>
  <si>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</si>
  <si>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</si>
  <si>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</si>
  <si>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</si>
  <si>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</si>
  <si>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</si>
  <si>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</si>
  <si>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</si>
  <si>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</si>
  <si>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</si>
  <si>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</si>
  <si>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</si>
  <si>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</si>
  <si>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</si>
  <si>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</si>
  <si>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</si>
  <si>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</si>
  <si>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</si>
  <si>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</si>
  <si>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</si>
  <si>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</si>
  <si>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</si>
  <si>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</si>
  <si>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</si>
  <si>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</si>
  <si>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</si>
  <si>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</si>
  <si>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</si>
  <si>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</si>
  <si>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</si>
  <si>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</si>
  <si>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</si>
  <si>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</si>
  <si>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</si>
  <si>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</si>
  <si>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</si>
  <si>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</si>
  <si>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</si>
  <si>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</si>
  <si>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</si>
  <si>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</si>
  <si>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</si>
  <si>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</si>
  <si>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</si>
  <si>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</si>
  <si>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</si>
  <si>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</si>
  <si>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</si>
  <si>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</si>
  <si>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</si>
  <si>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</si>
  <si>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</si>
  <si>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</si>
  <si>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</si>
  <si>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</si>
  <si>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</si>
  <si>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</si>
  <si>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</si>
  <si>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</si>
  <si>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</si>
  <si>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</si>
  <si>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</si>
  <si>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</si>
  <si>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</si>
  <si>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</si>
  <si>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</si>
  <si>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</si>
  <si>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</si>
  <si>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</si>
  <si>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</si>
  <si>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</si>
  <si>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</si>
  <si>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</si>
  <si>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</si>
  <si>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</si>
  <si>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</si>
  <si>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</si>
  <si>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</si>
  <si>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</si>
  <si>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</si>
  <si>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</si>
  <si>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</si>
  <si>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</si>
  <si>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</si>
  <si>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</si>
  <si>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</si>
  <si>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</si>
  <si>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</si>
  <si>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</si>
  <si>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</si>
  <si>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</si>
  <si>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</si>
  <si>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</si>
  <si>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</si>
  <si>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</si>
  <si>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</si>
  <si>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</si>
  <si>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</si>
  <si>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</si>
  <si>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</si>
  <si>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</si>
  <si>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</si>
  <si>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</si>
  <si>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</si>
  <si>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</si>
  <si>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</si>
  <si>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</si>
  <si>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</si>
  <si>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</si>
  <si>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</si>
  <si>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</si>
  <si>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</si>
  <si>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</si>
  <si>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</si>
  <si>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</si>
  <si>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</si>
  <si>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</si>
  <si>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</si>
  <si>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</si>
  <si>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</si>
  <si>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</si>
  <si>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</si>
  <si>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</si>
  <si>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</si>
  <si>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</si>
  <si>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</si>
  <si>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</si>
  <si>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</si>
  <si>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</si>
  <si>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</si>
  <si>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</si>
  <si>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</si>
  <si>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</si>
  <si>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</si>
  <si>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</si>
  <si>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</si>
  <si>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</si>
  <si>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</si>
  <si>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</si>
  <si>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</si>
  <si>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</si>
  <si>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</si>
  <si>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</si>
  <si>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</si>
  <si>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</si>
  <si>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</si>
  <si>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</si>
  <si>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</si>
  <si>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</si>
  <si>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</si>
  <si>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</si>
  <si>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</si>
  <si>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</si>
  <si>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</si>
  <si>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</si>
  <si>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</si>
  <si>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</si>
  <si>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</si>
  <si>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</si>
  <si>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</si>
  <si>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</si>
  <si>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</si>
  <si>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</si>
  <si>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</si>
  <si>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</si>
  <si>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</si>
  <si>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</si>
  <si>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</si>
  <si>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</si>
  <si>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</si>
  <si>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</si>
  <si>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</si>
  <si>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</si>
  <si>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</si>
  <si>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</si>
  <si>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</si>
  <si>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</si>
  <si>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</si>
  <si>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</si>
  <si>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</si>
  <si>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</si>
  <si>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</si>
  <si>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</si>
  <si>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</si>
  <si>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</si>
  <si>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</si>
  <si>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</si>
  <si>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</si>
  <si>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</si>
  <si>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</si>
  <si>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</si>
  <si>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</si>
  <si>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</si>
  <si>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</si>
  <si>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</si>
  <si>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</si>
  <si>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</si>
  <si>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</si>
  <si>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</si>
  <si>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</si>
  <si>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</si>
  <si>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</si>
  <si>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</si>
  <si>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</si>
  <si>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</si>
  <si>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</si>
  <si>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</si>
  <si>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</si>
  <si>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</si>
  <si>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</si>
  <si>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</si>
  <si>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</si>
  <si>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</si>
  <si>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</si>
  <si>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</si>
  <si>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</si>
  <si>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</si>
  <si>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</si>
  <si>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</si>
  <si>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</si>
  <si>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</si>
  <si>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</si>
  <si>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</si>
  <si>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</si>
  <si>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</si>
  <si>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</si>
  <si>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</si>
  <si>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</si>
  <si>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</si>
  <si>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</si>
  <si>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</si>
  <si>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</si>
  <si>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</si>
  <si>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</si>
  <si>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</si>
  <si>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</si>
  <si>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</si>
  <si>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</si>
  <si>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</si>
  <si>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</si>
  <si>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</si>
  <si>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</si>
  <si>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</si>
  <si>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</si>
  <si>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</si>
  <si>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</si>
  <si>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</si>
  <si>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</si>
  <si>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</si>
  <si>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</si>
  <si>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</si>
  <si>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</si>
  <si>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</si>
  <si>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</si>
  <si>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</si>
  <si>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</si>
  <si>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</si>
  <si>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</si>
  <si>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</si>
  <si>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</si>
  <si>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</si>
  <si>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</si>
  <si>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</si>
  <si>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</si>
  <si>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</si>
  <si>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</si>
  <si>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</si>
  <si>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</si>
  <si>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</si>
  <si>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</si>
  <si>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</si>
  <si>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</si>
  <si>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</si>
  <si>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</si>
  <si>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</si>
  <si>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</si>
  <si>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</si>
  <si>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</si>
  <si>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</si>
  <si>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</si>
  <si>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</si>
  <si>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</si>
  <si>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</si>
  <si>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</si>
  <si>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</si>
  <si>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</si>
  <si>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</si>
  <si>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</si>
  <si>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</si>
  <si>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</si>
  <si>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</si>
  <si>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</si>
  <si>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</si>
  <si>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</si>
  <si>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</si>
  <si>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</si>
  <si>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</si>
  <si>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</si>
  <si>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</si>
  <si>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</si>
  <si>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</si>
  <si>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</si>
  <si>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</si>
  <si>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</si>
  <si>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</si>
  <si>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</si>
  <si>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</si>
  <si>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</si>
  <si>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</si>
  <si>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</si>
  <si>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</si>
  <si>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</si>
  <si>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</si>
  <si>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</si>
  <si>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</si>
  <si>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</si>
  <si>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</si>
  <si>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</si>
  <si>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</si>
  <si>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</si>
  <si>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</si>
  <si>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</si>
  <si>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</si>
  <si>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</si>
  <si>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</si>
  <si>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</si>
  <si>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</si>
  <si>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</si>
  <si>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</si>
  <si>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</si>
  <si>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</si>
  <si>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</si>
  <si>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</si>
  <si>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</si>
  <si>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</si>
  <si>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</si>
  <si>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</si>
  <si>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</si>
  <si>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</si>
  <si>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</si>
  <si>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</si>
  <si>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</si>
  <si>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</si>
  <si>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</si>
  <si>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</si>
  <si>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</si>
  <si>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</si>
  <si>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</si>
  <si>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</si>
  <si>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</si>
  <si>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</si>
  <si>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</si>
  <si>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</si>
  <si>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</si>
  <si>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</si>
  <si>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</si>
  <si>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</si>
  <si>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</si>
  <si>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</si>
  <si>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</si>
  <si>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</si>
  <si>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</si>
  <si>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</si>
  <si>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</si>
  <si>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</si>
  <si>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</si>
  <si>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</si>
  <si>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</si>
  <si>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</si>
  <si>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</si>
  <si>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</si>
  <si>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</si>
  <si>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</si>
  <si>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</si>
  <si>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</si>
  <si>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</si>
  <si>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</si>
  <si>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</si>
  <si>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</si>
  <si>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</si>
  <si>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</si>
  <si>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</si>
  <si>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</si>
  <si>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</si>
  <si>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</si>
  <si>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</si>
  <si>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</si>
  <si>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</si>
  <si>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</si>
  <si>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</si>
  <si>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</si>
  <si>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</si>
  <si>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</si>
  <si>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</si>
  <si>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</si>
  <si>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</si>
  <si>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</si>
  <si>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</si>
  <si>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</si>
  <si>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</si>
  <si>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</si>
  <si>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</si>
  <si>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</si>
  <si>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</si>
  <si>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</si>
  <si>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</si>
  <si>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</si>
  <si>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</si>
  <si>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</si>
  <si>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</si>
  <si>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</si>
  <si>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</si>
  <si>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</si>
  <si>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</si>
  <si>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</si>
  <si>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</si>
  <si>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</si>
  <si>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</si>
  <si>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</si>
  <si>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</si>
  <si>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</si>
  <si>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</si>
  <si>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</si>
  <si>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</si>
  <si>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</si>
  <si>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</si>
  <si>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</si>
  <si>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</si>
  <si>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</si>
  <si>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</si>
  <si>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</si>
  <si>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</si>
  <si>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</si>
  <si>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</si>
  <si>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</si>
  <si>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</si>
  <si>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</si>
  <si>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</si>
  <si>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</si>
  <si>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</si>
  <si>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</si>
  <si>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</si>
  <si>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</si>
  <si>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</si>
  <si>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</si>
  <si>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</si>
  <si>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</si>
  <si>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</si>
  <si>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</si>
  <si>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</si>
  <si>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</si>
  <si>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</si>
  <si>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</si>
  <si>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</si>
  <si>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</si>
  <si>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</si>
  <si>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</si>
  <si>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</si>
  <si>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</si>
  <si>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</si>
  <si>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</si>
  <si>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</si>
  <si>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</si>
  <si>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</si>
  <si>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</si>
  <si>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</si>
  <si>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</si>
  <si>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</si>
  <si>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</si>
  <si>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</si>
  <si>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</si>
  <si>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</si>
  <si>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</si>
  <si>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</si>
  <si>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</si>
  <si>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</si>
  <si>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</si>
  <si>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</si>
  <si>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</si>
  <si>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</si>
  <si>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</si>
  <si>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</si>
  <si>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</si>
  <si>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</si>
  <si>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</si>
  <si>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</si>
  <si>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</si>
  <si>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</si>
  <si>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</si>
  <si>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</si>
  <si>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</si>
  <si>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</si>
  <si>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</si>
  <si>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</si>
  <si>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</si>
  <si>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</si>
  <si>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</si>
  <si>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</si>
  <si>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</si>
  <si>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</si>
  <si>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</si>
  <si>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</si>
  <si>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</si>
  <si>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</si>
  <si>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</si>
  <si>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</si>
  <si>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</si>
  <si>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</si>
  <si>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</si>
  <si>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</si>
  <si>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</si>
  <si>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</si>
  <si>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</si>
  <si>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</si>
  <si>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</si>
  <si>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</si>
  <si>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</si>
  <si>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</si>
  <si>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</si>
  <si>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</si>
  <si>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</si>
  <si>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</si>
  <si>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</si>
  <si>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</si>
  <si>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</si>
  <si>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</si>
  <si>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</si>
  <si>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</si>
  <si>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</si>
  <si>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</si>
  <si>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</si>
  <si>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</si>
  <si>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</si>
  <si>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</si>
  <si>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</si>
  <si>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</si>
  <si>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</si>
  <si>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</si>
  <si>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</si>
  <si>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</si>
  <si>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</si>
  <si>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</si>
  <si>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</si>
  <si>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</si>
  <si>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</si>
  <si>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</si>
  <si>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</si>
  <si>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</si>
  <si>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</si>
  <si>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</si>
  <si>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</si>
  <si>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</si>
  <si>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</si>
  <si>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</si>
  <si>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</si>
  <si>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</si>
  <si>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</si>
  <si>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</si>
  <si>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</si>
  <si>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</si>
  <si>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</si>
  <si>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</si>
  <si>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</si>
  <si>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</si>
  <si>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</si>
  <si>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</si>
  <si>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</si>
  <si>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</si>
  <si>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</si>
  <si>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</si>
  <si>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</si>
  <si>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</si>
  <si>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</si>
  <si>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</si>
  <si>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</si>
  <si>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</si>
  <si>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</si>
  <si>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</si>
  <si>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</si>
  <si>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</si>
  <si>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</si>
  <si>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</si>
  <si>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</si>
  <si>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</si>
  <si>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</si>
  <si>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</si>
  <si>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</si>
  <si>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</si>
  <si>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</si>
  <si>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</si>
  <si>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</si>
  <si>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</si>
  <si>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</si>
  <si>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</si>
  <si>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</si>
  <si>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</si>
  <si>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</si>
  <si>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</si>
  <si>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</si>
  <si>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</si>
  <si>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</si>
  <si>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</si>
  <si>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</si>
  <si>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</si>
  <si>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</si>
  <si>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</si>
  <si>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</si>
  <si>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</si>
  <si>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</si>
  <si>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</si>
  <si>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</si>
  <si>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</si>
  <si>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</si>
  <si>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</si>
  <si>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</si>
  <si>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</si>
  <si>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</si>
  <si>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</si>
  <si>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</si>
  <si>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</si>
  <si>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</si>
  <si>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</si>
  <si>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</si>
  <si>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</si>
  <si>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</si>
  <si>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</si>
  <si>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</si>
  <si>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</si>
  <si>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</si>
  <si>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</si>
  <si>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</si>
  <si>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</si>
  <si>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</si>
  <si>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</si>
  <si>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</si>
  <si>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</si>
  <si>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</si>
  <si>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</si>
  <si>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</si>
  <si>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</si>
  <si>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</si>
  <si>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</si>
  <si>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</si>
  <si>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</si>
  <si>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</si>
  <si>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</si>
  <si>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</si>
  <si>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</si>
  <si>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</si>
  <si>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</si>
  <si>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</si>
  <si>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</si>
  <si>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</si>
  <si>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</si>
  <si>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</si>
  <si>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</si>
  <si>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</si>
  <si>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</si>
  <si>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</si>
  <si>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</si>
  <si>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</si>
  <si>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</si>
  <si>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</si>
  <si>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</si>
  <si>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</si>
  <si>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</si>
  <si>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</si>
  <si>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</si>
  <si>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</si>
  <si>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</si>
  <si>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</si>
  <si>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</si>
  <si>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</si>
  <si>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</si>
  <si>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</si>
  <si>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</si>
  <si>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</si>
  <si>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</si>
  <si>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</si>
  <si>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</si>
  <si>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</si>
  <si>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</si>
  <si>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</si>
  <si>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</si>
  <si>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</si>
  <si>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</si>
  <si>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</si>
  <si>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</si>
  <si>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</si>
  <si>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</si>
  <si>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</si>
  <si>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</si>
  <si>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</si>
  <si>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</si>
  <si>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</si>
  <si>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</si>
  <si>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</si>
  <si>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</si>
  <si>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</si>
  <si>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</si>
  <si>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</si>
  <si>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</si>
  <si>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</si>
  <si>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</si>
  <si>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</si>
  <si>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</si>
  <si>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</si>
  <si>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</si>
  <si>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</si>
  <si>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</si>
  <si>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</si>
  <si>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</si>
  <si>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</si>
  <si>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</si>
  <si>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</si>
  <si>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</si>
  <si>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</si>
  <si>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</si>
  <si>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</si>
  <si>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</si>
  <si>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</si>
  <si>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</si>
  <si>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</si>
  <si>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</si>
  <si>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</si>
  <si>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</si>
  <si>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</si>
  <si>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</si>
  <si>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</si>
  <si>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</si>
  <si>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</si>
  <si>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</si>
  <si>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</si>
  <si>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</si>
  <si>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</si>
  <si>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</si>
  <si>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</si>
  <si>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</si>
  <si>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</si>
  <si>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</si>
  <si>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</si>
  <si>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</si>
  <si>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</si>
  <si>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</si>
  <si>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</si>
  <si>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</si>
  <si>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</si>
  <si>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</si>
  <si>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</si>
  <si>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</si>
  <si>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</si>
  <si>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</si>
  <si>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</si>
  <si>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</si>
  <si>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</si>
  <si>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</si>
  <si>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</si>
  <si>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</si>
  <si>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</si>
  <si>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</si>
  <si>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</si>
  <si>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</si>
  <si>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</si>
  <si>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</si>
  <si>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</si>
  <si>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</si>
  <si>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</si>
  <si>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</si>
  <si>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</si>
  <si>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</si>
  <si>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</si>
  <si>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</si>
  <si>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</si>
  <si>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</si>
  <si>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</si>
  <si>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</si>
  <si>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</si>
  <si>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</si>
  <si>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</si>
  <si>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</si>
  <si>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</si>
  <si>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</si>
  <si>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</si>
  <si>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</si>
  <si>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</si>
  <si>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</si>
  <si>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</si>
  <si>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</si>
  <si>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</si>
  <si>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</si>
  <si>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</si>
  <si>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</si>
  <si>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</si>
  <si>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</si>
  <si>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</si>
  <si>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</si>
  <si>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</si>
  <si>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</si>
  <si>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</si>
  <si>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</si>
  <si>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</si>
  <si>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</si>
  <si>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</si>
  <si>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</si>
  <si>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</si>
  <si>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</si>
  <si>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</si>
  <si>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</si>
  <si>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</si>
  <si>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</si>
  <si>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</si>
  <si>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</si>
  <si>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</si>
  <si>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</si>
  <si>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</si>
  <si>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</si>
  <si>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</si>
  <si>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</si>
  <si>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</si>
  <si>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</si>
  <si>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</si>
  <si>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</si>
  <si>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</si>
  <si>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</si>
  <si>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</si>
  <si>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</si>
  <si>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</si>
  <si>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</si>
  <si>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</si>
  <si>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</si>
  <si>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</si>
  <si>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</si>
  <si>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</si>
  <si>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</si>
  <si>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</si>
  <si>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</si>
  <si>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</si>
  <si>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</si>
  <si>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</si>
  <si>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</si>
  <si>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</si>
  <si>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</si>
  <si>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</si>
  <si>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</si>
  <si>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</si>
  <si>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</si>
  <si>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</si>
  <si>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</si>
  <si>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</si>
  <si>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</si>
  <si>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</si>
  <si>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</si>
  <si>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</si>
  <si>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</si>
  <si>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</si>
  <si>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</si>
  <si>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</si>
  <si>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</si>
  <si>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</si>
  <si>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</si>
  <si>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</si>
  <si>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</si>
  <si>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</si>
  <si>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</si>
  <si>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</si>
  <si>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</si>
  <si>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</si>
  <si>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</si>
  <si>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</si>
  <si>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</si>
  <si>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</si>
  <si>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</si>
  <si>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</si>
  <si>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</si>
  <si>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</si>
  <si>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</si>
  <si>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</si>
  <si>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</si>
  <si>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</si>
  <si>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</si>
  <si>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</si>
  <si>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</si>
  <si>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</si>
  <si>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</si>
  <si>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</si>
  <si>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</si>
  <si>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</si>
  <si>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</si>
  <si>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</si>
  <si>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</si>
  <si>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</si>
  <si>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</si>
  <si>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</si>
  <si>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</si>
  <si>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</si>
  <si>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</si>
  <si>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</si>
  <si>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</si>
  <si>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</si>
  <si>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</si>
  <si>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</si>
  <si>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</si>
  <si>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</si>
  <si>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</si>
  <si>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</si>
  <si>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</si>
  <si>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</si>
  <si>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</si>
  <si>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</si>
  <si>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</si>
  <si>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</si>
  <si>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</si>
  <si>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</si>
  <si>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</si>
  <si>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</si>
  <si>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</si>
  <si>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</si>
  <si>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</si>
  <si>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</si>
  <si>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</si>
  <si>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</si>
  <si>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</si>
  <si>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</si>
  <si>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</si>
  <si>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</si>
  <si>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</si>
  <si>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</si>
  <si>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</si>
  <si>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</si>
  <si>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</si>
  <si>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</si>
  <si>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</si>
  <si>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</si>
  <si>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</si>
  <si>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</si>
  <si>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</si>
  <si>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</si>
  <si>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</si>
  <si>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</si>
  <si>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</si>
  <si>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</si>
  <si>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</si>
  <si>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</si>
  <si>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</si>
  <si>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</si>
  <si>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</si>
  <si>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</si>
  <si>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</si>
  <si>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</si>
  <si>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</si>
  <si>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</si>
  <si>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</si>
  <si>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</si>
  <si>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</si>
  <si>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</si>
  <si>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</si>
  <si>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</si>
  <si>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</si>
  <si>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</si>
  <si>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</si>
  <si>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</si>
  <si>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</si>
  <si>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</si>
  <si>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</si>
  <si>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</si>
  <si>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</si>
  <si>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</si>
  <si>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</si>
  <si>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</si>
  <si>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</si>
  <si>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</si>
  <si>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</si>
  <si>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</si>
  <si>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</si>
  <si>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</si>
  <si>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</si>
  <si>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</si>
  <si>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</si>
  <si>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</si>
  <si>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</si>
  <si>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</si>
  <si>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</si>
  <si>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</si>
  <si>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</si>
  <si>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</si>
  <si>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</si>
  <si>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</si>
  <si>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</si>
  <si>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</si>
  <si>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</si>
  <si>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</si>
  <si>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</si>
  <si>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</si>
  <si>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</si>
  <si>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</si>
  <si>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</si>
  <si>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</si>
  <si>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</si>
  <si>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</si>
  <si>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</si>
  <si>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</si>
  <si>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</si>
  <si>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</si>
  <si>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</si>
  <si>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</si>
  <si>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</si>
  <si>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</si>
  <si>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</si>
  <si>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</si>
  <si>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</si>
  <si>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</si>
  <si>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</si>
  <si>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</si>
  <si>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</si>
  <si>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</si>
  <si>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</si>
  <si>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</si>
  <si>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</si>
  <si>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</si>
  <si>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</si>
  <si>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</si>
  <si>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</si>
  <si>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</si>
  <si>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</si>
  <si>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</si>
  <si>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</si>
  <si>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</si>
  <si>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</si>
  <si>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</si>
  <si>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</si>
  <si>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</si>
  <si>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</si>
  <si>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</si>
  <si>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</si>
  <si>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</si>
  <si>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</si>
  <si>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</si>
  <si>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</si>
  <si>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</si>
  <si>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</si>
  <si>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</si>
  <si>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</si>
  <si>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</si>
  <si>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</si>
  <si>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</si>
  <si>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</si>
  <si>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</si>
  <si>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</si>
  <si>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</si>
  <si>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</si>
  <si>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</si>
  <si>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</si>
  <si>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</si>
  <si>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</si>
  <si>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</si>
  <si>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</si>
  <si>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</si>
  <si>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</si>
  <si>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</si>
  <si>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</si>
  <si>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</si>
  <si>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</si>
  <si>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</si>
  <si>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</si>
  <si>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</si>
  <si>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</si>
  <si>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</si>
  <si>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</si>
  <si>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</si>
  <si>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</si>
  <si>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</si>
  <si>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</si>
  <si>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</si>
  <si>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</si>
  <si>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</si>
  <si>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</si>
  <si>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</si>
  <si>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</si>
  <si>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</si>
  <si>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</si>
  <si>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</si>
  <si>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</si>
  <si>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</si>
  <si>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</si>
  <si>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</si>
  <si>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</si>
  <si>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</si>
  <si>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</si>
  <si>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</si>
  <si>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</si>
  <si>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</si>
  <si>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</si>
  <si>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</si>
  <si>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</si>
  <si>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</si>
  <si>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</si>
  <si>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</si>
  <si>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</si>
  <si>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</si>
  <si>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</si>
  <si>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</si>
  <si>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</si>
  <si>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</si>
  <si>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</si>
  <si>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</si>
  <si>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</si>
  <si>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</si>
  <si>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</si>
  <si>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</si>
  <si>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</si>
  <si>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</si>
  <si>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</si>
  <si>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</si>
  <si>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</si>
  <si>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</si>
  <si>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</si>
  <si>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</si>
  <si>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</si>
  <si>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</si>
  <si>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</si>
  <si>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</si>
  <si>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</si>
  <si>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</si>
  <si>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</si>
  <si>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</si>
  <si>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</si>
  <si>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</si>
  <si>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</si>
  <si>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</si>
  <si>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</si>
  <si>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</si>
  <si>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</si>
  <si>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</si>
  <si>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</si>
  <si>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</si>
  <si>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</si>
  <si>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</si>
  <si>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</si>
  <si>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</si>
  <si>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</si>
  <si>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</si>
  <si>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</si>
  <si>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</si>
  <si>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</si>
  <si>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</si>
  <si>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</si>
  <si>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</si>
  <si>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</si>
  <si>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</si>
  <si>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</si>
  <si>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</si>
  <si>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</si>
  <si>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</si>
  <si>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</si>
  <si>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</si>
  <si>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</si>
  <si>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</si>
  <si>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</si>
  <si>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</si>
  <si>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</si>
  <si>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</si>
  <si>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</si>
  <si>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</si>
  <si>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</si>
  <si>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</si>
  <si>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</si>
  <si>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</si>
  <si>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</si>
  <si>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</si>
  <si>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</si>
  <si>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</si>
  <si>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</si>
  <si>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</si>
  <si>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</si>
  <si>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</si>
  <si>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</si>
  <si>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</si>
  <si>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</si>
  <si>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</si>
  <si>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</si>
  <si>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</si>
  <si>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</si>
  <si>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</si>
  <si>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</si>
  <si>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</si>
  <si>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</si>
  <si>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</si>
  <si>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</si>
  <si>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</si>
  <si>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</si>
  <si>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</si>
  <si>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</si>
  <si>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</si>
  <si>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</si>
  <si>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</si>
  <si>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</si>
  <si>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</si>
  <si>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</si>
  <si>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</si>
  <si>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</si>
  <si>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</si>
  <si>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</si>
  <si>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</si>
  <si>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</si>
  <si>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</si>
  <si>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</si>
  <si>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</si>
  <si>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</si>
  <si>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</si>
  <si>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</si>
  <si>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</si>
  <si>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</si>
  <si>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</si>
  <si>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</si>
  <si>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</si>
  <si>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</si>
  <si>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</si>
  <si>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</si>
  <si>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</si>
  <si>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</si>
  <si>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</si>
  <si>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</si>
  <si>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</si>
  <si>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</si>
  <si>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</si>
  <si>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</si>
  <si>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</si>
  <si>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</si>
  <si>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</si>
  <si>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</si>
  <si>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</si>
  <si>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</si>
  <si>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</si>
  <si>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</si>
  <si>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</si>
  <si>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</si>
  <si>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</si>
  <si>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</si>
  <si>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</si>
  <si>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</si>
  <si>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</si>
  <si>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</si>
  <si>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</si>
  <si>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</si>
  <si>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</si>
  <si>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</si>
  <si>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</si>
  <si>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</si>
  <si>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</si>
  <si>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</si>
  <si>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</si>
  <si>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</si>
  <si>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</si>
  <si>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</si>
  <si>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</si>
  <si>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</si>
  <si>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</si>
  <si>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</si>
  <si>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</si>
  <si>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</si>
  <si>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</si>
  <si>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</si>
  <si>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</si>
  <si>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</si>
  <si>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</si>
  <si>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</si>
  <si>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</si>
  <si>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</si>
  <si>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</si>
  <si>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</si>
  <si>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</si>
  <si>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</si>
  <si>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</si>
  <si>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</si>
  <si>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</si>
  <si>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</si>
  <si>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</si>
  <si>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</si>
  <si>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</si>
  <si>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</si>
  <si>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</si>
  <si>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</si>
  <si>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</si>
  <si>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</si>
  <si>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</si>
  <si>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</si>
  <si>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</si>
  <si>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</si>
  <si>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</si>
  <si>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</si>
  <si>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</si>
  <si>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</si>
  <si>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</si>
  <si>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</si>
  <si>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</si>
  <si>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</si>
  <si>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</si>
  <si>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</si>
  <si>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</si>
  <si>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</si>
  <si>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</si>
  <si>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</si>
  <si>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</si>
  <si>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</si>
  <si>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</si>
  <si>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</si>
  <si>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</si>
  <si>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</si>
  <si>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</si>
  <si>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</si>
  <si>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</si>
  <si>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</si>
  <si>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</si>
  <si>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</si>
  <si>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</si>
  <si>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</si>
  <si>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</si>
  <si>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</si>
  <si>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</si>
  <si>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</si>
  <si>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</si>
  <si>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</si>
  <si>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</si>
  <si>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</si>
  <si>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</si>
  <si>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</si>
  <si>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</si>
  <si>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</si>
  <si>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</si>
  <si>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</si>
  <si>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</si>
  <si>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</si>
  <si>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</si>
  <si>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</si>
  <si>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</si>
  <si>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</si>
  <si>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</si>
  <si>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</si>
  <si>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</si>
  <si>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</si>
  <si>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</si>
  <si>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</si>
  <si>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</si>
  <si>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</si>
  <si>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</si>
  <si>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</si>
  <si>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</si>
  <si>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</si>
  <si>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</si>
  <si>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</si>
  <si>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</si>
  <si>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</si>
  <si>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</si>
  <si>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</si>
  <si>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</si>
  <si>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</si>
  <si>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</si>
  <si>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</si>
  <si>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</si>
  <si>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</si>
  <si>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</si>
  <si>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</si>
  <si>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</si>
  <si>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</si>
  <si>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</si>
  <si>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</si>
  <si>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</si>
  <si>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</si>
  <si>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</si>
  <si>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</si>
  <si>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</si>
  <si>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</si>
  <si>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</si>
  <si>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</si>
  <si>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</si>
  <si>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</si>
  <si>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</si>
  <si>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</si>
  <si>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</si>
  <si>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</si>
  <si>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</si>
  <si>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</si>
  <si>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</si>
  <si>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</si>
  <si>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</si>
  <si>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</si>
  <si>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</si>
  <si>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</si>
  <si>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</si>
  <si>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</si>
  <si>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</si>
  <si>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</si>
  <si>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</si>
  <si>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</si>
  <si>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</si>
  <si>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</si>
  <si>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</si>
  <si>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</si>
  <si>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</si>
  <si>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</si>
  <si>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</si>
  <si>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</si>
  <si>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</si>
  <si>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</si>
  <si>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</si>
  <si>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</si>
  <si>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</si>
  <si>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</si>
  <si>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</si>
  <si>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</si>
  <si>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</si>
  <si>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</si>
  <si>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</si>
  <si>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</si>
  <si>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</si>
  <si>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</si>
  <si>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</si>
  <si>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</si>
  <si>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</si>
  <si>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</si>
  <si>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</si>
  <si>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</si>
  <si>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</si>
  <si>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</si>
  <si>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</si>
  <si>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</si>
  <si>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</si>
  <si>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</si>
  <si>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</si>
  <si>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</si>
  <si>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</si>
  <si>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</si>
  <si>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</si>
  <si>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</si>
  <si>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</si>
  <si>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</si>
  <si>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</si>
  <si>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</si>
  <si>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</si>
  <si>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</si>
  <si>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</si>
  <si>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</si>
  <si>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</si>
  <si>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</si>
  <si>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</si>
  <si>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</si>
  <si>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</si>
  <si>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</si>
  <si>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</si>
  <si>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</si>
  <si>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</si>
  <si>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</si>
  <si>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</si>
  <si>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</si>
  <si>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</si>
  <si>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</si>
  <si>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</si>
  <si>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</si>
  <si>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</si>
  <si>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</si>
  <si>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</si>
  <si>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</si>
  <si>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</si>
  <si>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</si>
  <si>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</si>
  <si>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</si>
  <si>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</si>
  <si>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</si>
  <si>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</si>
  <si>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</si>
  <si>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</si>
  <si>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</si>
  <si>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</si>
  <si>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</si>
  <si>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</si>
  <si>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</si>
  <si>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</si>
  <si>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</si>
  <si>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</si>
  <si>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</si>
  <si>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</si>
  <si>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</si>
  <si>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</si>
  <si>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</si>
  <si>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</si>
  <si>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</si>
  <si>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</si>
  <si>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</si>
  <si>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</si>
  <si>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</si>
  <si>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</si>
  <si>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</si>
  <si>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</si>
  <si>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</si>
  <si>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</si>
  <si>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</si>
  <si>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</si>
  <si>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</si>
  <si>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</si>
  <si>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</si>
  <si>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</si>
  <si>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</si>
  <si>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</si>
  <si>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</si>
  <si>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</si>
  <si>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</si>
  <si>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</si>
  <si>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</si>
  <si>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</si>
  <si>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</si>
  <si>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</si>
  <si>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</si>
  <si>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</si>
  <si>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</si>
  <si>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</si>
  <si>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</si>
  <si>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</si>
  <si>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</si>
  <si>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</si>
  <si>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</si>
  <si>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</si>
  <si>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</si>
  <si>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</si>
  <si>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</si>
  <si>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</si>
  <si>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</si>
  <si>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</si>
  <si>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</si>
  <si>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</si>
  <si>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</si>
  <si>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</si>
  <si>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</si>
  <si>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</si>
  <si>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</si>
  <si>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</si>
  <si>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</si>
  <si>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</si>
  <si>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</si>
  <si>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</si>
  <si>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</si>
  <si>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</si>
  <si>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</si>
  <si>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</si>
  <si>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</si>
  <si>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</si>
  <si>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</si>
  <si>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</si>
  <si>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</si>
  <si>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</si>
  <si>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</si>
  <si>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</si>
  <si>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</si>
  <si>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</si>
  <si>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</si>
  <si>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</si>
  <si>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</si>
  <si>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</si>
  <si>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</si>
  <si>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</si>
  <si>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</si>
  <si>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</si>
  <si>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</si>
  <si>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</si>
  <si>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</si>
  <si>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</si>
  <si>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</si>
  <si>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</si>
  <si>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</si>
  <si>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</si>
  <si>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</si>
  <si>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</si>
  <si>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</si>
  <si>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</si>
  <si>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</si>
  <si>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</si>
  <si>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</si>
  <si>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</si>
  <si>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</si>
  <si>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</si>
  <si>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</si>
  <si>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</si>
  <si>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</si>
  <si>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</si>
  <si>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</si>
  <si>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</si>
  <si>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</si>
  <si>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</si>
  <si>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</si>
  <si>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</si>
  <si>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</si>
  <si>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</si>
  <si>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</si>
  <si>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</si>
  <si>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</si>
  <si>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</si>
  <si>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</si>
  <si>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</si>
  <si>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</si>
  <si>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</si>
  <si>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</si>
  <si>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</si>
  <si>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</si>
  <si>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</si>
  <si>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</si>
  <si>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</si>
  <si>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</si>
  <si>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</si>
  <si>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</si>
  <si>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</si>
  <si>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</si>
  <si>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</si>
  <si>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</si>
  <si>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</si>
  <si>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</si>
  <si>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</si>
  <si>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</si>
  <si>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</si>
  <si>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</si>
  <si>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</si>
  <si>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</si>
  <si>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</si>
  <si>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</si>
  <si>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</si>
  <si>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</si>
  <si>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</si>
  <si>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</si>
  <si>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</si>
  <si>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</si>
  <si>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</si>
  <si>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</si>
  <si>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</si>
  <si>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</si>
  <si>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</si>
  <si>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</si>
  <si>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</si>
  <si>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</si>
  <si>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</si>
  <si>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</si>
  <si>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</si>
  <si>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</si>
  <si>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</si>
  <si>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</si>
  <si>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</si>
  <si>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</si>
  <si>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</si>
  <si>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</si>
  <si>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</si>
  <si>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</si>
  <si>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</si>
  <si>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</si>
  <si>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</si>
  <si>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</si>
  <si>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</si>
  <si>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</si>
  <si>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</si>
  <si>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</si>
  <si>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</si>
  <si>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</si>
  <si>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</si>
  <si>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</si>
  <si>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</si>
  <si>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</si>
  <si>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</si>
  <si>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</si>
  <si>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</si>
  <si>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</si>
  <si>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</si>
  <si>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</si>
  <si>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</si>
  <si>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</si>
  <si>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</si>
  <si>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</si>
  <si>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</si>
  <si>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</si>
  <si>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</si>
  <si>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</si>
  <si>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</si>
  <si>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</si>
  <si>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</si>
  <si>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</si>
  <si>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</si>
  <si>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</si>
  <si>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</si>
  <si>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</si>
  <si>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</si>
  <si>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</si>
  <si>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</si>
  <si>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</si>
  <si>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</si>
  <si>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</si>
  <si>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</si>
  <si>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</si>
  <si>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</si>
  <si>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</si>
  <si>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</si>
  <si>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</si>
  <si>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</si>
  <si>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</si>
  <si>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</si>
  <si>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</si>
  <si>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</si>
  <si>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</si>
  <si>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</si>
  <si>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</si>
  <si>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</si>
  <si>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</si>
  <si>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</si>
  <si>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</si>
  <si>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</si>
  <si>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</si>
  <si>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</si>
  <si>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</si>
  <si>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</si>
  <si>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</si>
  <si>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</si>
  <si>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</si>
  <si>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</si>
  <si>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</si>
  <si>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</si>
  <si>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</si>
  <si>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</si>
  <si>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</si>
  <si>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</si>
  <si>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</si>
  <si>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</si>
  <si>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</si>
  <si>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</si>
  <si>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</si>
  <si>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</si>
  <si>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</si>
  <si>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</si>
  <si>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</si>
  <si>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</si>
  <si>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</si>
  <si>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</si>
  <si>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</si>
  <si>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</si>
  <si>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</si>
  <si>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</si>
  <si>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</si>
  <si>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</si>
  <si>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</si>
  <si>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</si>
  <si>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</si>
  <si>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</si>
  <si>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</si>
  <si>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</si>
  <si>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</si>
  <si>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</si>
  <si>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</si>
  <si>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</si>
  <si>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</si>
  <si>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</si>
  <si>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</si>
  <si>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</si>
  <si>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</si>
  <si>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</si>
  <si>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</si>
  <si>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</si>
  <si>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</si>
  <si>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</si>
  <si>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</si>
  <si>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</si>
  <si>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</si>
  <si>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</si>
  <si>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</si>
  <si>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</si>
  <si>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</si>
  <si>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</si>
  <si>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</si>
  <si>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</si>
  <si>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</si>
  <si>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</si>
  <si>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</si>
  <si>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</si>
  <si>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</si>
  <si>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</si>
  <si>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</si>
  <si>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</si>
  <si>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</si>
  <si>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</si>
  <si>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</si>
  <si>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</si>
  <si>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</si>
  <si>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</si>
  <si>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</si>
  <si>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</si>
  <si>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</si>
  <si>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</si>
  <si>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</si>
  <si>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</si>
  <si>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</si>
  <si>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</si>
  <si>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</si>
  <si>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</si>
  <si>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</si>
  <si>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</si>
  <si>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</si>
  <si>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</si>
  <si>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</si>
  <si>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</si>
  <si>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</si>
  <si>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</si>
  <si>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</si>
  <si>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</si>
  <si>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</si>
  <si>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</si>
  <si>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</si>
  <si>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</si>
  <si>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</si>
  <si>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</si>
  <si>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</si>
  <si>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</si>
  <si>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</si>
  <si>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</si>
  <si>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</si>
  <si>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</si>
  <si>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</si>
  <si>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</si>
  <si>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</si>
  <si>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</si>
  <si>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</si>
  <si>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</si>
  <si>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</si>
  <si>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</si>
  <si>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</si>
  <si>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</si>
  <si>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</si>
  <si>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</si>
  <si>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</si>
  <si>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</si>
  <si>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</si>
  <si>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</si>
  <si>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</si>
  <si>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</si>
  <si>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</si>
  <si>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</si>
  <si>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</si>
  <si>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</si>
  <si>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</si>
  <si>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</si>
  <si>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</si>
  <si>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</si>
  <si>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</si>
  <si>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</si>
  <si>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</si>
  <si>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</si>
  <si>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</si>
  <si>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</si>
  <si>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</si>
  <si>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</si>
  <si>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</si>
  <si>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</si>
  <si>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</si>
  <si>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</si>
  <si>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</si>
  <si>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</si>
  <si>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</si>
  <si>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</si>
  <si>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</si>
  <si>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</si>
  <si>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</si>
  <si>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</si>
  <si>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</si>
  <si>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</si>
  <si>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</si>
  <si>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</si>
  <si>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</si>
  <si>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</si>
  <si>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</si>
  <si>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</si>
  <si>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</si>
  <si>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</si>
  <si>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</si>
  <si>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</si>
  <si>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</si>
  <si>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</si>
  <si>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</si>
  <si>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</si>
  <si>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</si>
  <si>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</si>
  <si>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</si>
  <si>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</si>
  <si>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</si>
  <si>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</si>
  <si>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</si>
  <si>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</si>
  <si>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</si>
  <si>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</si>
  <si>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</si>
  <si>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</si>
  <si>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</si>
  <si>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</si>
  <si>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</si>
  <si>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</si>
  <si>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</si>
  <si>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</si>
  <si>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</si>
  <si>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</si>
  <si>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</si>
  <si>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</si>
  <si>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</si>
  <si>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</si>
  <si>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</si>
  <si>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</si>
  <si>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</si>
  <si>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</si>
  <si>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</si>
  <si>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</si>
  <si>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</si>
  <si>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</si>
  <si>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</si>
  <si>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</si>
  <si>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</si>
  <si>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</si>
  <si>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</si>
  <si>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</si>
  <si>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</si>
  <si>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</si>
  <si>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</si>
  <si>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</si>
  <si>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</si>
  <si>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</si>
  <si>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</si>
  <si>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</si>
  <si>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</si>
  <si>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</si>
  <si>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</si>
  <si>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</si>
  <si>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</si>
  <si>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</si>
  <si>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</si>
  <si>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</si>
  <si>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</si>
  <si>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</si>
  <si>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</si>
  <si>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</si>
  <si>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</si>
  <si>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</si>
  <si>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</si>
  <si>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</si>
  <si>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</si>
  <si>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</si>
  <si>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</si>
  <si>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</si>
  <si>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</si>
  <si>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</si>
  <si>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</si>
  <si>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</si>
  <si>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</si>
  <si>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</si>
  <si>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</si>
  <si>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</si>
  <si>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</si>
  <si>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</si>
  <si>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</si>
  <si>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</si>
  <si>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</si>
  <si>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</si>
  <si>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</si>
  <si>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</si>
  <si>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</si>
  <si>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</si>
  <si>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</si>
  <si>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</si>
  <si>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</si>
  <si>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</si>
  <si>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</si>
  <si>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</si>
  <si>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</si>
  <si>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</si>
  <si>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</si>
  <si>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</si>
  <si>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</si>
  <si>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</si>
  <si>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</si>
  <si>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</si>
  <si>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</si>
  <si>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</si>
  <si>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</si>
  <si>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</si>
  <si>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</si>
  <si>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</si>
  <si>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</si>
  <si>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</si>
  <si>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</si>
  <si>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</si>
  <si>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</si>
  <si>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</si>
  <si>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</si>
  <si>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</si>
  <si>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</si>
  <si>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</si>
  <si>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</si>
  <si>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</si>
  <si>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</si>
  <si>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</si>
  <si>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</si>
  <si>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</si>
  <si>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</si>
  <si>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</si>
  <si>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</si>
  <si>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</si>
  <si>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</si>
  <si>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</si>
  <si>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</si>
  <si>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</si>
  <si>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</si>
  <si>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</si>
  <si>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</si>
  <si>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</si>
  <si>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</si>
  <si>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</si>
  <si>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</si>
  <si>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</si>
  <si>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</si>
  <si>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</si>
  <si>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</si>
  <si>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</si>
  <si>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</si>
  <si>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</si>
  <si>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</si>
  <si>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</si>
  <si>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</si>
  <si>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</si>
  <si>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</si>
  <si>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</si>
  <si>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</si>
  <si>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</si>
  <si>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</si>
  <si>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</si>
  <si>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</si>
  <si>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</si>
  <si>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</si>
  <si>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</si>
  <si>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</si>
  <si>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</si>
  <si>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</si>
  <si>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</si>
  <si>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</si>
  <si>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</si>
  <si>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</si>
  <si>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</si>
  <si>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</si>
  <si>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</si>
  <si>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</si>
  <si>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</si>
  <si>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</si>
  <si>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</si>
  <si>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</si>
  <si>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</si>
  <si>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</si>
  <si>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</si>
  <si>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</si>
  <si>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</si>
  <si>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</si>
  <si>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</si>
  <si>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</si>
  <si>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</si>
  <si>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</si>
  <si>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</si>
  <si>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</si>
  <si>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</si>
  <si>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</si>
  <si>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</si>
  <si>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</si>
  <si>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</si>
  <si>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</si>
  <si>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</si>
  <si>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</si>
  <si>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</si>
  <si>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</si>
  <si>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</si>
  <si>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</si>
  <si>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</si>
  <si>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</si>
  <si>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</si>
  <si>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</si>
  <si>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</si>
  <si>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</si>
  <si>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</si>
  <si>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</si>
  <si>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</si>
  <si>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</si>
  <si>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</si>
  <si>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</si>
  <si>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</si>
  <si>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</si>
  <si>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</si>
  <si>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</si>
  <si>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</si>
  <si>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</si>
  <si>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</si>
  <si>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</si>
  <si>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</si>
  <si>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</si>
  <si>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</si>
  <si>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</si>
  <si>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</si>
  <si>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</si>
  <si>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</si>
  <si>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</si>
  <si>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</si>
  <si>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</si>
  <si>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</si>
  <si>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</si>
  <si>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</si>
  <si>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</si>
  <si>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</si>
  <si>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</si>
  <si>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</si>
  <si>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</si>
  <si>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</si>
  <si>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</si>
  <si>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</si>
  <si>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</si>
  <si>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</si>
  <si>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</si>
  <si>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</si>
  <si>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</si>
  <si>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</si>
  <si>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</si>
  <si>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</si>
  <si>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</si>
  <si>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</si>
  <si>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</si>
  <si>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</si>
  <si>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</si>
  <si>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</si>
  <si>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</si>
  <si>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</si>
  <si>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</si>
  <si>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</si>
  <si>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</si>
  <si>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</si>
  <si>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</si>
  <si>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</si>
  <si>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</si>
  <si>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</si>
  <si>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</si>
  <si>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</si>
  <si>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</si>
  <si>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</si>
  <si>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</si>
  <si>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</si>
  <si>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</si>
  <si>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</si>
  <si>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</si>
  <si>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</si>
  <si>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</si>
  <si>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</si>
  <si>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</si>
  <si>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</si>
  <si>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</si>
  <si>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</si>
  <si>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</si>
  <si>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</si>
  <si>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</si>
  <si>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</si>
  <si>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</si>
  <si>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</si>
  <si>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</si>
  <si>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</si>
  <si>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</si>
  <si>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</si>
  <si>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</si>
  <si>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</si>
  <si>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</si>
  <si>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</si>
  <si>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</si>
  <si>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</si>
  <si>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</si>
  <si>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</si>
  <si>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</si>
  <si>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</si>
  <si>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</si>
  <si>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</si>
  <si>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</si>
  <si>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</si>
  <si>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</si>
  <si>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</si>
  <si>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</si>
  <si>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</si>
  <si>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</si>
  <si>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</si>
  <si>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</si>
  <si>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</si>
  <si>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</si>
  <si>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</si>
  <si>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</si>
  <si>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</si>
  <si>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</si>
  <si>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</si>
  <si>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</si>
  <si>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</si>
  <si>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</si>
  <si>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</si>
  <si>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</si>
  <si>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</si>
  <si>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</si>
  <si>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</si>
  <si>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</si>
  <si>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</si>
  <si>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</si>
  <si>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</si>
  <si>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</si>
  <si>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</si>
  <si>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</si>
  <si>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</si>
  <si>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</si>
  <si>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</si>
  <si>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</si>
  <si>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</si>
  <si>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</si>
  <si>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</si>
  <si>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</si>
  <si>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</si>
  <si>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</si>
  <si>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</si>
  <si>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</si>
  <si>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</si>
  <si>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</si>
  <si>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</si>
  <si>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</si>
  <si>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</si>
  <si>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</si>
  <si>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</si>
  <si>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</si>
  <si>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</si>
  <si>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</si>
  <si>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</si>
  <si>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</si>
  <si>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</si>
  <si>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</si>
  <si>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</si>
  <si>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</si>
  <si>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</si>
  <si>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</si>
  <si>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</si>
  <si>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</si>
  <si>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</si>
  <si>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</si>
  <si>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</si>
  <si>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</si>
  <si>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</si>
  <si>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</si>
  <si>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</si>
  <si>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</si>
  <si>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</si>
  <si>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</si>
  <si>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</si>
  <si>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</si>
  <si>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</si>
  <si>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</si>
  <si>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</si>
  <si>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</si>
  <si>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</si>
  <si>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</si>
  <si>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</si>
  <si>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</si>
  <si>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</si>
  <si>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</si>
  <si>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</si>
  <si>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</si>
  <si>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</si>
  <si>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</si>
  <si>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</si>
  <si>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</si>
  <si>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</si>
  <si>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</si>
  <si>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</si>
  <si>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</si>
  <si>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</si>
  <si>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</si>
  <si>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</si>
  <si>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</si>
  <si>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</si>
  <si>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</si>
  <si>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</si>
  <si>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</si>
  <si>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</si>
  <si>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</si>
  <si>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</si>
  <si>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</si>
  <si>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</si>
  <si>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</si>
  <si>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</si>
  <si>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</si>
  <si>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</si>
  <si>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</si>
  <si>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</si>
  <si>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</si>
  <si>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</si>
  <si>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</si>
  <si>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</si>
  <si>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</si>
  <si>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</si>
  <si>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</si>
  <si>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</si>
  <si>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</si>
  <si>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</si>
  <si>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</si>
  <si>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</si>
  <si>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</si>
  <si>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</si>
  <si>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</si>
  <si>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</si>
  <si>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</si>
  <si>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</si>
  <si>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</si>
  <si>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</si>
  <si>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</si>
  <si>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</si>
  <si>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</si>
  <si>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</si>
  <si>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</si>
  <si>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</si>
  <si>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</si>
  <si>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</si>
  <si>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</si>
  <si>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</si>
  <si>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</si>
  <si>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</si>
  <si>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</si>
  <si>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</si>
  <si>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</si>
  <si>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</si>
  <si>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</si>
  <si>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</si>
  <si>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</si>
  <si>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</si>
  <si>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</si>
  <si>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</si>
  <si>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</si>
  <si>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</si>
  <si>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</si>
  <si>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</si>
  <si>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</si>
  <si>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</si>
  <si>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</si>
  <si>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</si>
  <si>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</si>
  <si>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</si>
  <si>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</si>
  <si>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</si>
  <si>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</si>
  <si>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</si>
  <si>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</si>
  <si>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</si>
  <si>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</si>
  <si>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</si>
  <si>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</si>
  <si>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</si>
  <si>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</si>
  <si>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</si>
  <si>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</si>
  <si>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</si>
  <si>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</si>
  <si>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</si>
  <si>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</si>
  <si>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</si>
  <si>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</si>
  <si>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</si>
  <si>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</si>
  <si>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</si>
  <si>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</si>
  <si>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</si>
  <si>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</si>
  <si>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</si>
  <si>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</si>
  <si>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</si>
  <si>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</si>
  <si>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</si>
  <si>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</si>
  <si>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</si>
  <si>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</si>
  <si>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</si>
  <si>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</si>
  <si>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</si>
  <si>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</si>
  <si>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</si>
  <si>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</si>
  <si>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</si>
  <si>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</si>
  <si>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</si>
  <si>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</si>
  <si>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</si>
  <si>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</si>
  <si>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</si>
  <si>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</si>
  <si>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</si>
  <si>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</si>
  <si>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</si>
  <si>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</si>
  <si>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</si>
  <si>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</si>
  <si>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</si>
  <si>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</si>
  <si>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</si>
  <si>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</si>
  <si>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</si>
  <si>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</si>
  <si>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</si>
  <si>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</si>
  <si>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</si>
  <si>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</si>
  <si>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</si>
  <si>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</si>
  <si>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</si>
  <si>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</si>
  <si>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</si>
  <si>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</si>
  <si>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</si>
  <si>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</si>
  <si>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</si>
  <si>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</si>
  <si>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</si>
  <si>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</si>
  <si>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</si>
  <si>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</si>
  <si>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</si>
  <si>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</si>
  <si>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</si>
  <si>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</si>
  <si>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</si>
  <si>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</si>
  <si>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</si>
  <si>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</si>
  <si>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</si>
  <si>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</si>
  <si>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</si>
  <si>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</si>
  <si>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</si>
  <si>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</si>
  <si>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</si>
  <si>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</si>
  <si>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</si>
  <si>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</si>
  <si>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</si>
  <si>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</si>
  <si>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</si>
  <si>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</si>
  <si>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</si>
  <si>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</si>
  <si>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</si>
  <si>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</si>
  <si>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</si>
  <si>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</si>
  <si>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</si>
  <si>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</si>
  <si>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</si>
  <si>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</si>
  <si>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</si>
  <si>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</si>
  <si>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</si>
  <si>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</si>
  <si>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</si>
  <si>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</si>
  <si>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</si>
  <si>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</si>
  <si>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</si>
  <si>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</si>
  <si>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</si>
  <si>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</si>
  <si>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</si>
  <si>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</si>
  <si>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</si>
  <si>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</si>
  <si>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</si>
  <si>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</si>
  <si>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</si>
  <si>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</si>
  <si>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</si>
  <si>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</si>
  <si>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</si>
  <si>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</si>
  <si>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</si>
  <si>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</si>
  <si>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</si>
  <si>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</si>
  <si>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</si>
  <si>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</si>
  <si>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</si>
  <si>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</si>
  <si>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</si>
  <si>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</si>
  <si>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</si>
  <si>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</si>
  <si>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</si>
  <si>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</si>
  <si>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</si>
  <si>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</si>
  <si>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</si>
  <si>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</si>
  <si>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</si>
  <si>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</si>
  <si>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</si>
  <si>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</si>
  <si>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</si>
  <si>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</si>
  <si>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</si>
  <si>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</si>
  <si>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</si>
  <si>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</si>
  <si>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</si>
  <si>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</si>
  <si>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</si>
  <si>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</si>
  <si>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</si>
  <si>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</si>
  <si>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</si>
  <si>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</si>
  <si>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</si>
  <si>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</si>
  <si>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</si>
  <si>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</si>
  <si>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</si>
  <si>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</si>
  <si>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</si>
  <si>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</si>
  <si>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</si>
  <si>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</si>
  <si>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</si>
  <si>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</si>
  <si>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</si>
  <si>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</si>
  <si>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</si>
  <si>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</si>
  <si>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</si>
  <si>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</si>
  <si>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</si>
  <si>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</si>
  <si>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</si>
  <si>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</si>
  <si>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</si>
  <si>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</si>
  <si>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</si>
  <si>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</si>
  <si>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</si>
  <si>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</si>
  <si>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</si>
  <si>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</si>
  <si>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</si>
  <si>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</si>
  <si>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</si>
  <si>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</si>
  <si>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</si>
  <si>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</si>
  <si>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</si>
  <si>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</si>
  <si>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</si>
  <si>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</si>
  <si>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</si>
  <si>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</si>
  <si>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</si>
  <si>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</si>
  <si>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</si>
  <si>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</si>
  <si>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</si>
  <si>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</si>
  <si>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</si>
  <si>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</si>
  <si>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</si>
  <si>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</si>
  <si>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</si>
  <si>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</si>
  <si>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</si>
  <si>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</si>
  <si>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</si>
  <si>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</si>
  <si>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</si>
  <si>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</si>
  <si>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</si>
  <si>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</si>
  <si>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</si>
  <si>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</si>
  <si>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</si>
  <si>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</si>
  <si>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</si>
  <si>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</si>
  <si>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</si>
  <si>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</si>
  <si>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</si>
  <si>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</si>
  <si>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</si>
  <si>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</si>
  <si>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</si>
  <si>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</si>
  <si>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</si>
  <si>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</si>
  <si>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</si>
  <si>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</si>
  <si>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</si>
  <si>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</si>
  <si>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</si>
  <si>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</si>
  <si>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</si>
  <si>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</si>
  <si>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</si>
  <si>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</si>
  <si>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</si>
  <si>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</si>
  <si>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</si>
  <si>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</si>
  <si>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</si>
  <si>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</si>
  <si>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</si>
  <si>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</si>
  <si>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</si>
  <si>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</si>
  <si>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</si>
  <si>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</si>
  <si>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</si>
  <si>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</si>
  <si>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</si>
  <si>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</si>
  <si>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</si>
  <si>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</si>
  <si>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</si>
  <si>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</si>
  <si>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</si>
  <si>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</si>
  <si>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</si>
  <si>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</si>
  <si>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</si>
  <si>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</si>
  <si>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</si>
  <si>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</si>
  <si>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</si>
  <si>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</si>
  <si>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</si>
  <si>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</si>
  <si>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</si>
  <si>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</si>
  <si>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</si>
  <si>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</si>
  <si>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</si>
  <si>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</si>
  <si>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</si>
  <si>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</si>
  <si>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</si>
  <si>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</si>
  <si>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</si>
  <si>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</si>
  <si>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</si>
  <si>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</si>
  <si>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</si>
  <si>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</si>
  <si>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</si>
  <si>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</si>
  <si>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</si>
  <si>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</si>
  <si>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</si>
  <si>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</si>
  <si>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</si>
  <si>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</si>
  <si>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</si>
  <si>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</si>
  <si>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</si>
  <si>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</si>
  <si>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</si>
  <si>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</si>
  <si>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</si>
  <si>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</si>
  <si>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</si>
  <si>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</si>
  <si>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</si>
  <si>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</si>
  <si>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</si>
  <si>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</si>
  <si>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</si>
  <si>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</si>
  <si>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</si>
  <si>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</si>
  <si>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</si>
  <si>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</si>
  <si>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</si>
  <si>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</si>
  <si>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</si>
  <si>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</si>
  <si>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</si>
  <si>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</si>
  <si>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</si>
  <si>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</si>
  <si>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</si>
  <si>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</si>
  <si>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</si>
  <si>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</si>
  <si>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</si>
  <si>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</si>
  <si>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</si>
  <si>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</si>
  <si>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</si>
  <si>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</si>
  <si>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</si>
  <si>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</si>
  <si>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</si>
  <si>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</si>
  <si>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</si>
  <si>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</si>
  <si>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</si>
  <si>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</si>
  <si>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</si>
  <si>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</si>
  <si>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</si>
  <si>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</si>
  <si>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</si>
  <si>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</si>
  <si>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</si>
  <si>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</si>
  <si>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</si>
  <si>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</si>
  <si>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</si>
  <si>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</si>
  <si>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</si>
  <si>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</si>
  <si>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</si>
  <si>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</si>
  <si>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</si>
  <si>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</si>
  <si>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</si>
  <si>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</si>
  <si>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</si>
  <si>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</si>
  <si>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</si>
  <si>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</si>
  <si>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</si>
  <si>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</si>
  <si>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</si>
  <si>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</si>
  <si>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</si>
  <si>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</si>
  <si>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</si>
  <si>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</si>
  <si>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</si>
  <si>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</si>
  <si>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</si>
  <si>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</si>
  <si>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</si>
  <si>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</si>
  <si>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</si>
  <si>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</si>
  <si>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</si>
  <si>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</si>
  <si>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</si>
  <si>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</si>
  <si>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</si>
  <si>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</si>
  <si>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</si>
  <si>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</si>
  <si>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</si>
  <si>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</si>
  <si>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</si>
  <si>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</si>
  <si>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</si>
  <si>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</si>
  <si>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</si>
  <si>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</si>
  <si>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</si>
  <si>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</si>
  <si>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</si>
  <si>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</si>
  <si>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</si>
  <si>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</si>
  <si>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</si>
  <si>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</si>
  <si>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</si>
  <si>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</si>
  <si>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</si>
  <si>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</si>
  <si>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</si>
  <si>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</si>
  <si>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</si>
  <si>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</si>
  <si>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</si>
  <si>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</si>
  <si>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</si>
  <si>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</si>
  <si>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</si>
  <si>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</si>
  <si>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</si>
  <si>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</si>
  <si>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</si>
  <si>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</si>
  <si>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</si>
  <si>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</si>
  <si>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</si>
  <si>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</si>
  <si>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</si>
  <si>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</si>
  <si>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</si>
  <si>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</si>
  <si>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</si>
  <si>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</si>
  <si>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</si>
  <si>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</si>
  <si>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</si>
  <si>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</si>
  <si>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</si>
  <si>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</si>
  <si>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</si>
  <si>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</si>
  <si>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</si>
  <si>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</si>
  <si>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</si>
  <si>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</si>
  <si>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</si>
  <si>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</si>
  <si>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</si>
  <si>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</si>
  <si>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</si>
  <si>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</si>
  <si>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</si>
  <si>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</si>
  <si>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</si>
  <si>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</si>
  <si>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</si>
  <si>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</si>
  <si>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</si>
  <si>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</si>
  <si>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</si>
  <si>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</si>
  <si>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</si>
  <si>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</si>
  <si>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</si>
  <si>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</si>
  <si>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</si>
  <si>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</si>
  <si>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</si>
  <si>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</si>
  <si>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</si>
  <si>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</si>
  <si>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</si>
  <si>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</si>
  <si>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</si>
  <si>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</si>
  <si>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</si>
  <si>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</si>
  <si>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</si>
  <si>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</si>
  <si>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</si>
  <si>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</si>
  <si>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</si>
  <si>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</si>
  <si>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</si>
  <si>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</si>
  <si>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</si>
  <si>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</si>
  <si>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</si>
  <si>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</si>
  <si>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</si>
  <si>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</si>
  <si>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</si>
  <si>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</si>
  <si>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</si>
  <si>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</si>
  <si>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</si>
  <si>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</si>
  <si>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</si>
  <si>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</si>
  <si>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</si>
  <si>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</si>
  <si>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</si>
  <si>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</si>
  <si>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</si>
  <si>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</si>
  <si>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</si>
  <si>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</si>
  <si>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</si>
  <si>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</si>
  <si>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</si>
  <si>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</si>
  <si>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</si>
  <si>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</si>
  <si>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</si>
  <si>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</si>
  <si>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</si>
  <si>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</si>
  <si>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</si>
  <si>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</si>
  <si>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</si>
  <si>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</si>
  <si>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</si>
  <si>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</si>
  <si>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</si>
  <si>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</si>
  <si>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</si>
  <si>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</si>
  <si>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</si>
  <si>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</si>
  <si>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</si>
  <si>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</si>
  <si>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</si>
  <si>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</si>
  <si>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</si>
  <si>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</si>
  <si>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</si>
  <si>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</si>
  <si>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</si>
  <si>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</si>
  <si>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</si>
  <si>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</si>
  <si>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</si>
  <si>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</si>
  <si>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</si>
  <si>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</si>
  <si>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</si>
  <si>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</si>
  <si>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</si>
  <si>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</si>
  <si>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</si>
  <si>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</si>
  <si>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</si>
  <si>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</si>
  <si>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</si>
  <si>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</si>
  <si>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</si>
  <si>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</si>
  <si>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</si>
  <si>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</si>
  <si>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</si>
  <si>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</si>
  <si>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</si>
  <si>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</si>
  <si>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</si>
  <si>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</si>
  <si>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</si>
  <si>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</si>
  <si>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</si>
  <si>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</si>
  <si>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</si>
  <si>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</si>
  <si>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</si>
  <si>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</si>
  <si>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</si>
  <si>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</si>
  <si>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</si>
  <si>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</si>
  <si>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</si>
  <si>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</si>
  <si>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</si>
  <si>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</si>
  <si>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</si>
  <si>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</si>
  <si>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</si>
  <si>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</si>
  <si>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</si>
  <si>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</si>
  <si>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</si>
  <si>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</si>
  <si>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</si>
  <si>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</si>
  <si>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</si>
  <si>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</si>
  <si>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</si>
  <si>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</si>
  <si>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</si>
  <si>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</si>
  <si>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</si>
  <si>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</si>
  <si>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</si>
  <si>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</si>
  <si>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</si>
  <si>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</si>
  <si>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</si>
  <si>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</si>
  <si>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</si>
  <si>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</si>
  <si>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</si>
  <si>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</si>
  <si>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</si>
  <si>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</si>
  <si>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</si>
  <si>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</si>
  <si>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</si>
  <si>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</si>
  <si>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</si>
  <si>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</si>
  <si>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</si>
  <si>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</si>
  <si>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</si>
  <si>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</si>
  <si>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</si>
  <si>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</si>
  <si>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</si>
  <si>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</si>
  <si>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</si>
  <si>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</si>
  <si>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</si>
  <si>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</si>
  <si>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</si>
  <si>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</si>
  <si>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</si>
  <si>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</si>
  <si>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</si>
  <si>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</si>
  <si>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</si>
  <si>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</si>
  <si>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</si>
  <si>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</si>
  <si>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</si>
  <si>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</si>
  <si>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</si>
  <si>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</si>
  <si>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</si>
  <si>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</si>
  <si>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</si>
  <si>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</si>
  <si>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</si>
  <si>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</si>
  <si>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</si>
  <si>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</si>
  <si>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</si>
  <si>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</si>
  <si>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</si>
  <si>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</si>
  <si>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</si>
  <si>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</si>
  <si>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</si>
  <si>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</si>
  <si>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</si>
  <si>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</si>
  <si>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</si>
  <si>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</si>
  <si>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</si>
  <si>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</si>
  <si>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</si>
  <si>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</si>
  <si>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</si>
  <si>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</si>
  <si>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</si>
  <si>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</si>
  <si>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</si>
  <si>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</si>
  <si>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</si>
  <si>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</si>
  <si>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</si>
  <si>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</si>
  <si>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</si>
  <si>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</si>
  <si>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</si>
  <si>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</si>
  <si>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</si>
  <si>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</si>
  <si>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</si>
  <si>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</si>
  <si>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</si>
  <si>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</si>
  <si>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</si>
  <si>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</si>
  <si>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</si>
  <si>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</si>
  <si>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</si>
  <si>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</si>
  <si>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</si>
  <si>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</si>
  <si>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</si>
  <si>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</si>
  <si>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</si>
  <si>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</si>
  <si>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</si>
  <si>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</si>
  <si>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</si>
  <si>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</si>
  <si>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</si>
  <si>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</si>
  <si>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</si>
  <si>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</si>
  <si>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</si>
  <si>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</si>
  <si>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</si>
  <si>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</si>
  <si>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</si>
  <si>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</si>
  <si>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</si>
  <si>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</si>
  <si>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</si>
  <si>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</si>
  <si>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</si>
  <si>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</si>
  <si>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</si>
  <si>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</si>
  <si>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</si>
  <si>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</si>
  <si>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</si>
  <si>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</si>
  <si>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</si>
  <si>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</si>
  <si>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</si>
  <si>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</si>
  <si>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</si>
  <si>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</si>
  <si>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</si>
  <si>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</si>
  <si>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</si>
  <si>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</si>
  <si>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</si>
  <si>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</si>
  <si>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</si>
  <si>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</si>
  <si>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</si>
  <si>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</si>
  <si>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</si>
  <si>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</si>
  <si>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</si>
  <si>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</si>
  <si>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</si>
  <si>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</si>
  <si>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</si>
  <si>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</si>
  <si>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</si>
  <si>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</si>
  <si>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</si>
  <si>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</si>
  <si>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</si>
  <si>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</si>
  <si>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</si>
  <si>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</si>
  <si>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</si>
  <si>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</si>
  <si>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</si>
  <si>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</si>
  <si>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</si>
  <si>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</si>
  <si>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</si>
  <si>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</si>
  <si>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</si>
  <si>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</si>
  <si>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</si>
  <si>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</si>
  <si>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</si>
  <si>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</si>
  <si>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</si>
  <si>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</si>
  <si>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</si>
  <si>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</si>
  <si>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</si>
  <si>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</si>
  <si>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</si>
  <si>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</si>
  <si>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</si>
  <si>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</si>
  <si>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</si>
  <si>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</si>
  <si>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</si>
  <si>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</si>
  <si>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</si>
  <si>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</si>
  <si>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</si>
  <si>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</si>
  <si>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</si>
  <si>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</si>
  <si>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</si>
  <si>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</si>
  <si>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</si>
  <si>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</si>
  <si>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</si>
  <si>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</si>
  <si>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</si>
  <si>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</si>
  <si>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</si>
  <si>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</si>
  <si>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</si>
  <si>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</si>
  <si>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</si>
  <si>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</si>
  <si>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</si>
  <si>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</si>
  <si>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</si>
  <si>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</si>
  <si>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</si>
  <si>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</si>
  <si>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</si>
  <si>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</si>
  <si>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</si>
  <si>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</si>
  <si>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</si>
  <si>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</si>
  <si>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</si>
  <si>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</si>
  <si>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</si>
  <si>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</si>
  <si>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</si>
  <si>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</si>
  <si>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</si>
  <si>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</si>
  <si>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</si>
  <si>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</si>
  <si>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</si>
  <si>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</si>
  <si>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</si>
  <si>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</si>
  <si>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</si>
  <si>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</si>
  <si>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</si>
  <si>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</si>
  <si>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</si>
  <si>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</si>
  <si>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</si>
  <si>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</si>
  <si>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</si>
  <si>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</si>
  <si>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</si>
  <si>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</si>
  <si>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</si>
  <si>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</si>
  <si>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</si>
  <si>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</si>
  <si>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</si>
  <si>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</si>
  <si>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</si>
  <si>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</si>
  <si>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</si>
  <si>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</si>
  <si>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</si>
  <si>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</si>
  <si>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</si>
  <si>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</si>
  <si>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</si>
  <si>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</si>
  <si>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</si>
  <si>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</si>
  <si>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</si>
  <si>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</si>
  <si>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</si>
  <si>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</si>
  <si>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</si>
  <si>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</si>
  <si>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</si>
  <si>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</si>
  <si>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</si>
  <si>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</si>
  <si>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</si>
  <si>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</si>
  <si>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</si>
  <si>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</si>
  <si>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</si>
  <si>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</si>
  <si>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</si>
  <si>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</si>
  <si>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</si>
  <si>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</si>
  <si>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</si>
  <si>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</si>
  <si>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</si>
  <si>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</si>
  <si>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</si>
  <si>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</si>
  <si>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</si>
  <si>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</si>
  <si>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</si>
  <si>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</si>
  <si>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</si>
  <si>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</si>
  <si>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</si>
  <si>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</si>
  <si>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</si>
  <si>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</si>
  <si>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</si>
  <si>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</si>
  <si>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</si>
  <si>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</si>
  <si>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</si>
  <si>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</si>
  <si>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</si>
  <si>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</si>
  <si>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</si>
  <si>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</si>
  <si>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</si>
  <si>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</si>
  <si>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</si>
  <si>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</si>
  <si>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</si>
  <si>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</si>
  <si>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</si>
  <si>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</si>
  <si>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</si>
  <si>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</si>
  <si>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</si>
  <si>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</si>
  <si>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</si>
  <si>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</si>
  <si>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</si>
  <si>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</si>
  <si>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</si>
  <si>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</si>
  <si>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</si>
  <si>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</si>
  <si>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</si>
  <si>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</si>
  <si>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</si>
  <si>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</si>
  <si>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</si>
  <si>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</si>
  <si>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</si>
  <si>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</si>
  <si>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</si>
  <si>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</si>
  <si>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</si>
  <si>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</si>
  <si>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</si>
  <si>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</si>
  <si>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</si>
  <si>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</si>
  <si>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</si>
  <si>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</si>
  <si>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</si>
  <si>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</si>
  <si>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</si>
  <si>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</si>
  <si>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</si>
  <si>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</si>
  <si>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</si>
  <si>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</si>
  <si>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</si>
  <si>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</si>
  <si>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</si>
  <si>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</si>
  <si>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</si>
  <si>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</si>
  <si>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</si>
  <si>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</si>
  <si>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</si>
  <si>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</si>
  <si>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</si>
  <si>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</si>
  <si>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</si>
  <si>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</si>
  <si>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</si>
  <si>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</si>
  <si>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</si>
  <si>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</si>
  <si>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</si>
  <si>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</si>
  <si>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</si>
  <si>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</si>
  <si>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</si>
  <si>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</si>
  <si>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</si>
  <si>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</si>
  <si>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</si>
  <si>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</si>
  <si>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</si>
  <si>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</si>
  <si>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</si>
  <si>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</si>
  <si>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</si>
  <si>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</si>
  <si>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</si>
  <si>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</si>
  <si>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</si>
  <si>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</si>
  <si>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</si>
  <si>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</si>
  <si>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</si>
  <si>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</si>
  <si>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</si>
  <si>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</si>
  <si>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</si>
  <si>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</si>
  <si>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</si>
  <si>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</si>
  <si>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</si>
  <si>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</si>
  <si>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</si>
  <si>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</si>
  <si>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</si>
  <si>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</si>
  <si>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</si>
  <si>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</si>
  <si>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</si>
  <si>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</si>
  <si>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</si>
  <si>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</si>
  <si>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</si>
  <si>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</si>
  <si>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</si>
  <si>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</si>
  <si>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</si>
  <si>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</si>
  <si>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</si>
  <si>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</si>
  <si>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</si>
  <si>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</si>
  <si>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</si>
  <si>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</si>
  <si>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</si>
  <si>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</si>
  <si>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</si>
  <si>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</si>
  <si>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</si>
  <si>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</si>
  <si>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</si>
  <si>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</si>
  <si>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</si>
  <si>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</si>
  <si>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</si>
  <si>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</si>
  <si>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</si>
  <si>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</si>
  <si>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</si>
  <si>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</si>
  <si>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</si>
  <si>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</si>
  <si>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</si>
  <si>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</si>
  <si>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</si>
  <si>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</si>
  <si>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</si>
  <si>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</si>
  <si>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</si>
  <si>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</si>
  <si>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</si>
  <si>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</si>
  <si>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</si>
  <si>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</si>
  <si>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</si>
  <si>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</si>
  <si>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</si>
  <si>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</si>
  <si>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</si>
  <si>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</si>
  <si>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</si>
  <si>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</si>
  <si>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</si>
  <si>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</si>
  <si>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</si>
  <si>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</si>
  <si>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</si>
  <si>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</si>
  <si>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</si>
  <si>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</si>
  <si>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</si>
  <si>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</si>
  <si>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</si>
  <si>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</si>
  <si>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</si>
  <si>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</si>
  <si>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</si>
  <si>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</si>
  <si>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</si>
  <si>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</si>
  <si>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</si>
  <si>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</si>
  <si>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</si>
  <si>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</si>
  <si>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</si>
  <si>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</si>
  <si>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</si>
  <si>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</si>
  <si>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</si>
  <si>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</si>
  <si>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</si>
  <si>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</si>
  <si>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</si>
  <si>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</si>
  <si>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</si>
  <si>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</si>
  <si>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</si>
  <si>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</si>
  <si>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</si>
  <si>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</si>
  <si>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</si>
  <si>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</si>
  <si>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</si>
  <si>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</si>
  <si>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</si>
  <si>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</si>
  <si>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</si>
  <si>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</si>
  <si>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</si>
  <si>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</si>
  <si>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</si>
  <si>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</si>
  <si>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</si>
  <si>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</si>
  <si>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</si>
  <si>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</si>
  <si>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</si>
  <si>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</si>
  <si>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</si>
  <si>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</si>
  <si>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</si>
  <si>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</si>
  <si>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</si>
  <si>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</si>
  <si>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</si>
  <si>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</si>
  <si>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</si>
  <si>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</si>
  <si>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</si>
  <si>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</si>
  <si>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</si>
  <si>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</si>
  <si>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</si>
  <si>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</si>
  <si>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</si>
  <si>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</si>
  <si>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</si>
  <si>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</si>
  <si>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</si>
  <si>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</si>
  <si>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</si>
  <si>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</si>
  <si>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</si>
  <si>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</si>
  <si>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</si>
  <si>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</si>
  <si>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</si>
  <si>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</si>
  <si>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</si>
  <si>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</si>
  <si>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</si>
  <si>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</si>
  <si>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</si>
  <si>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</si>
  <si>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</si>
  <si>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</si>
  <si>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</si>
  <si>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</si>
  <si>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</si>
  <si>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</si>
  <si>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</si>
  <si>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</si>
  <si>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</si>
  <si>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</si>
  <si>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</si>
  <si>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</si>
  <si>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</si>
  <si>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</si>
  <si>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</si>
  <si>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</si>
  <si>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</si>
  <si>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</si>
  <si>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</si>
  <si>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</si>
  <si>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</si>
  <si>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</si>
  <si>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</si>
  <si>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</si>
  <si>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</si>
  <si>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</si>
  <si>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</si>
  <si>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</si>
  <si>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</si>
  <si>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</si>
  <si>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</si>
  <si>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</si>
  <si>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</si>
  <si>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</si>
  <si>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</si>
  <si>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</si>
  <si>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</si>
  <si>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</si>
  <si>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</si>
  <si>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</si>
  <si>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</si>
  <si>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</si>
  <si>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</si>
  <si>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</si>
  <si>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</si>
  <si>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</si>
  <si>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</si>
  <si>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</si>
  <si>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</si>
  <si>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</si>
  <si>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</si>
  <si>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</si>
  <si>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</si>
  <si>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</si>
  <si>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</si>
  <si>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</si>
  <si>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</si>
  <si>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</si>
  <si>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</si>
  <si>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</si>
  <si>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</si>
  <si>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</si>
  <si>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</si>
  <si>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</si>
  <si>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</si>
  <si>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</si>
  <si>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</si>
  <si>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</si>
  <si>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</si>
  <si>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</si>
  <si>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</si>
  <si>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</si>
  <si>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</si>
  <si>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</si>
  <si>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</si>
  <si>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</si>
  <si>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</si>
  <si>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</si>
  <si>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</si>
  <si>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</si>
  <si>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</si>
  <si>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</si>
  <si>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</si>
  <si>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</si>
  <si>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</si>
  <si>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</si>
  <si>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</si>
  <si>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</si>
  <si>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</si>
  <si>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</si>
  <si>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</si>
  <si>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</si>
  <si>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</si>
  <si>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</si>
  <si>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</si>
  <si>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</si>
  <si>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</si>
  <si>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</si>
  <si>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</si>
  <si>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</si>
  <si>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</si>
  <si>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</si>
  <si>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</si>
  <si>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</si>
  <si>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</si>
  <si>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</si>
  <si>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</si>
  <si>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</si>
  <si>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</si>
  <si>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</si>
  <si>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</si>
  <si>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</si>
  <si>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</si>
  <si>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</si>
  <si>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</si>
  <si>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</si>
  <si>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</si>
  <si>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</si>
  <si>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</si>
  <si>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</si>
  <si>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</si>
  <si>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</si>
  <si>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</si>
  <si>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</si>
  <si>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</si>
  <si>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</si>
  <si>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</si>
  <si>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</si>
  <si>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</si>
  <si>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</si>
  <si>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</si>
  <si>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</si>
  <si>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</si>
  <si>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</si>
  <si>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</si>
  <si>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</si>
  <si>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</si>
  <si>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</si>
  <si>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</si>
  <si>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</si>
  <si>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</si>
  <si>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</si>
  <si>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</si>
  <si>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</si>
  <si>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</si>
  <si>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</si>
  <si>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</si>
  <si>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</si>
  <si>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</si>
  <si>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</si>
  <si>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</si>
  <si>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</si>
  <si>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</si>
  <si>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</si>
  <si>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</si>
  <si>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</si>
  <si>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</si>
  <si>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</si>
  <si>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</si>
  <si>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</si>
  <si>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</si>
  <si>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</si>
  <si>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</si>
  <si>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</si>
  <si>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</si>
  <si>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</si>
  <si>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</si>
  <si>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</si>
  <si>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</si>
  <si>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</si>
  <si>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</si>
  <si>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</si>
  <si>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</si>
  <si>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</si>
  <si>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</si>
  <si>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</si>
  <si>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</si>
  <si>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</si>
  <si>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</si>
  <si>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</si>
  <si>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</si>
  <si>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</si>
  <si>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</si>
  <si>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</si>
  <si>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</si>
  <si>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</si>
  <si>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</si>
  <si>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</si>
  <si>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</si>
  <si>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</si>
  <si>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</si>
  <si>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</si>
  <si>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</si>
  <si>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</si>
  <si>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</si>
  <si>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</si>
  <si>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</si>
  <si>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</si>
  <si>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</si>
  <si>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</si>
  <si>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</si>
  <si>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</si>
  <si>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</si>
  <si>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</si>
  <si>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</si>
  <si>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</si>
  <si>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</si>
  <si>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</si>
  <si>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</si>
  <si>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</si>
  <si>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</si>
  <si>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</si>
  <si>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</si>
  <si>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</si>
  <si>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</si>
  <si>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</si>
  <si>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</si>
  <si>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</si>
  <si>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</si>
  <si>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</si>
  <si>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</si>
  <si>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</si>
  <si>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</si>
  <si>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</si>
  <si>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</si>
  <si>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</si>
  <si>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</si>
  <si>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</si>
  <si>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</si>
  <si>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</si>
  <si>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</si>
  <si>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</si>
  <si>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</si>
  <si>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</si>
  <si>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</si>
  <si>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</si>
  <si>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</si>
  <si>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</si>
  <si>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</si>
  <si>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</si>
  <si>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</si>
  <si>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</si>
  <si>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</si>
  <si>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</si>
  <si>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</si>
  <si>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</si>
  <si>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</si>
  <si>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</si>
  <si>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</si>
  <si>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</si>
  <si>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</si>
  <si>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</si>
  <si>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</si>
  <si>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</si>
  <si>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</si>
  <si>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</si>
  <si>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</si>
  <si>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</si>
  <si>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</si>
  <si>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</si>
  <si>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</si>
  <si>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</si>
  <si>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</si>
  <si>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</si>
  <si>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</si>
  <si>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</si>
  <si>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</si>
  <si>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</si>
  <si>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</si>
  <si>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</si>
  <si>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</si>
  <si>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</si>
  <si>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</si>
  <si>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</si>
  <si>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</si>
  <si>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</si>
  <si>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</si>
  <si>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</si>
  <si>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</si>
  <si>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</si>
  <si>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</si>
  <si>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</si>
  <si>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</si>
  <si>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</si>
  <si>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</si>
  <si>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</si>
  <si>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</si>
  <si>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</si>
  <si>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</si>
  <si>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</si>
  <si>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</si>
  <si>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</si>
  <si>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</si>
  <si>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</si>
  <si>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</si>
  <si>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</si>
  <si>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</si>
  <si>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</si>
  <si>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</si>
  <si>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</si>
  <si>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</si>
  <si>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</si>
  <si>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</si>
  <si>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</si>
  <si>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</si>
  <si>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</si>
  <si>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</si>
  <si>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</si>
  <si>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</si>
  <si>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</si>
  <si>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</si>
  <si>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</si>
  <si>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</si>
  <si>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</si>
  <si>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</si>
  <si>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</si>
  <si>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</si>
  <si>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</si>
  <si>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</si>
  <si>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</si>
  <si>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</si>
  <si>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</si>
  <si>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</si>
  <si>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</si>
  <si>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</si>
  <si>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</si>
  <si>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</si>
  <si>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</si>
  <si>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</si>
  <si>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</si>
  <si>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</si>
  <si>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</si>
  <si>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</si>
  <si>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</si>
  <si>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</si>
  <si>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</si>
  <si>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</si>
  <si>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</si>
  <si>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</si>
  <si>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</si>
  <si>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</si>
  <si>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</si>
  <si>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</si>
  <si>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</si>
  <si>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</si>
  <si>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</si>
  <si>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</si>
  <si>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</si>
  <si>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</si>
  <si>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</si>
  <si>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</si>
  <si>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</si>
  <si>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</si>
  <si>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</si>
  <si>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</si>
  <si>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</si>
  <si>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</si>
  <si>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</si>
  <si>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</si>
  <si>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</si>
  <si>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</si>
  <si>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</si>
  <si>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</si>
  <si>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</si>
  <si>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</si>
  <si>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</si>
  <si>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</si>
  <si>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</si>
  <si>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</si>
  <si>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</si>
  <si>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</si>
  <si>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</si>
  <si>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</si>
  <si>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</si>
  <si>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</si>
  <si>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</si>
  <si>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</si>
  <si>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</si>
  <si>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</si>
  <si>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</si>
  <si>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</si>
  <si>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</si>
  <si>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</si>
  <si>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</si>
  <si>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</si>
  <si>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</si>
  <si>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</si>
  <si>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</si>
  <si>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</si>
  <si>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</si>
  <si>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</si>
  <si>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</si>
  <si>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</si>
  <si>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</si>
  <si>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</si>
  <si>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</si>
  <si>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</si>
  <si>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</si>
  <si>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</si>
  <si>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</si>
  <si>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</si>
  <si>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</si>
  <si>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</si>
  <si>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</si>
  <si>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</si>
  <si>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</si>
  <si>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</si>
  <si>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</si>
  <si>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</si>
  <si>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</si>
  <si>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</si>
  <si>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</si>
  <si>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</si>
  <si>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</si>
  <si>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</si>
  <si>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</si>
  <si>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</si>
  <si>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</si>
  <si>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</si>
  <si>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</si>
  <si>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</si>
  <si>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</si>
  <si>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</si>
  <si>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</si>
  <si>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</si>
  <si>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</si>
  <si>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</si>
  <si>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</si>
  <si>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</si>
  <si>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</si>
  <si>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</si>
  <si>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</si>
  <si>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</si>
  <si>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</si>
  <si>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</si>
  <si>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</si>
  <si>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</si>
  <si>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</si>
  <si>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</si>
  <si>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</si>
  <si>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</si>
  <si>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</si>
  <si>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</si>
  <si>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</si>
  <si>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</si>
  <si>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</si>
  <si>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</si>
  <si>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</si>
  <si>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</si>
  <si>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</si>
  <si>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</si>
  <si>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</si>
  <si>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</si>
  <si>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</si>
  <si>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</si>
  <si>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</si>
  <si>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</si>
  <si>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</si>
  <si>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</si>
  <si>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</si>
  <si>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</si>
  <si>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</si>
  <si>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</si>
  <si>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</si>
  <si>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</si>
  <si>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</si>
  <si>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</si>
  <si>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</si>
  <si>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</si>
  <si>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</si>
  <si>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</si>
  <si>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</si>
  <si>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</si>
  <si>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</si>
  <si>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</si>
  <si>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</si>
  <si>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</si>
  <si>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</si>
  <si>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</si>
  <si>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</si>
  <si>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</si>
  <si>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</si>
  <si>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</si>
  <si>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</si>
  <si>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</si>
  <si>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</si>
  <si>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</si>
  <si>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</si>
  <si>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</si>
  <si>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</si>
  <si>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</si>
  <si>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</si>
  <si>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</si>
  <si>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</si>
  <si>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</si>
  <si>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</si>
  <si>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</si>
  <si>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</si>
  <si>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</si>
  <si>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</si>
  <si>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</si>
  <si>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</si>
  <si>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</si>
  <si>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</si>
  <si>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</si>
  <si>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</si>
  <si>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</si>
  <si>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</si>
  <si>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</si>
  <si>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</si>
  <si>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</si>
  <si>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</si>
  <si>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</si>
  <si>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</si>
  <si>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</si>
  <si>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</si>
  <si>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</si>
  <si>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</si>
  <si>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</si>
  <si>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</si>
  <si>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</si>
  <si>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</si>
  <si>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</si>
  <si>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</si>
  <si>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</si>
  <si>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</si>
  <si>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</si>
  <si>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</si>
  <si>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</si>
  <si>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</si>
  <si>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</si>
  <si>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</si>
  <si>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</si>
  <si>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</si>
  <si>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</si>
  <si>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</si>
  <si>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</si>
  <si>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</si>
  <si>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</si>
  <si>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</si>
  <si>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</si>
  <si>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</si>
  <si>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</si>
  <si>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</si>
  <si>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</si>
  <si>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</si>
  <si>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</si>
  <si>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</si>
  <si>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</si>
  <si>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</si>
  <si>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</si>
  <si>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</si>
  <si>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</si>
  <si>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</si>
  <si>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</si>
  <si>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</si>
  <si>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</si>
  <si>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</si>
  <si>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</si>
  <si>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</si>
  <si>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</si>
  <si>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</si>
  <si>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</si>
  <si>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</si>
  <si>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</si>
  <si>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</si>
  <si>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</si>
  <si>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</si>
  <si>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</si>
  <si>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</si>
  <si>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</si>
  <si>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</si>
  <si>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</si>
  <si>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</si>
  <si>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</si>
  <si>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</si>
  <si>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</si>
  <si>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</si>
  <si>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</si>
  <si>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</si>
  <si>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</si>
  <si>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</si>
  <si>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</si>
  <si>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</si>
  <si>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</si>
  <si>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</si>
  <si>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</si>
  <si>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</si>
  <si>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</si>
  <si>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</si>
  <si>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</si>
  <si>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</si>
  <si>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</si>
  <si>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</si>
  <si>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</si>
  <si>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</si>
  <si>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</si>
  <si>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</si>
  <si>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</si>
  <si>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</si>
  <si>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</si>
  <si>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</si>
  <si>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</si>
  <si>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</si>
  <si>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</si>
  <si>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</si>
  <si>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</si>
  <si>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</si>
  <si>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</si>
  <si>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</si>
  <si>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</si>
  <si>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</si>
  <si>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</si>
  <si>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</si>
  <si>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</si>
  <si>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</si>
  <si>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</si>
  <si>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</si>
  <si>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</si>
  <si>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</si>
  <si>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</si>
  <si>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</si>
  <si>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</si>
  <si>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</si>
  <si>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</si>
  <si>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</si>
  <si>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</si>
  <si>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</si>
  <si>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</si>
  <si>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</si>
  <si>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</si>
  <si>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</si>
  <si>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</si>
  <si>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</si>
  <si>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</si>
  <si>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</si>
  <si>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</si>
  <si>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</si>
  <si>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</si>
  <si>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</si>
  <si>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</si>
  <si>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</si>
  <si>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</si>
  <si>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</si>
  <si>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</si>
  <si>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</si>
  <si>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</si>
  <si>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</si>
  <si>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</si>
  <si>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</si>
  <si>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</si>
  <si>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</si>
  <si>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</si>
  <si>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</si>
  <si>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</si>
  <si>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</si>
  <si>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</si>
  <si>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</si>
  <si>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</si>
  <si>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</si>
  <si>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</si>
  <si>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</si>
  <si>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</si>
  <si>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</si>
  <si>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</si>
  <si>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</si>
  <si>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</si>
  <si>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</si>
  <si>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</si>
  <si>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</si>
  <si>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</si>
  <si>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</si>
  <si>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</si>
  <si>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</si>
  <si>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</si>
  <si>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</si>
  <si>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</si>
  <si>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</si>
  <si>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</si>
  <si>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</si>
  <si>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</si>
  <si>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</si>
  <si>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</si>
  <si>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</si>
  <si>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</si>
  <si>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</si>
  <si>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</si>
  <si>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</si>
  <si>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</si>
  <si>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</si>
  <si>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</si>
  <si>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</si>
  <si>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</si>
  <si>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</si>
  <si>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</si>
  <si>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</si>
  <si>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</si>
  <si>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</si>
  <si>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</si>
  <si>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</si>
  <si>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</si>
  <si>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</si>
  <si>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</si>
  <si>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</si>
  <si>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</si>
  <si>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</si>
  <si>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</si>
  <si>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</si>
  <si>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</si>
  <si>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</si>
  <si>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</si>
  <si>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</si>
  <si>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</si>
  <si>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</si>
  <si>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</si>
  <si>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</si>
  <si>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</si>
  <si>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</si>
  <si>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</si>
  <si>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</si>
  <si>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</si>
  <si>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</si>
  <si>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</si>
  <si>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</si>
  <si>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</si>
  <si>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</si>
  <si>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</si>
  <si>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</si>
  <si>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</si>
  <si>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</si>
  <si>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</si>
  <si>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</si>
  <si>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</si>
  <si>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</si>
  <si>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</si>
  <si>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</si>
  <si>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</si>
  <si>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</si>
  <si>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</si>
  <si>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</si>
  <si>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</si>
  <si>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</si>
  <si>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</si>
  <si>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</si>
  <si>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</si>
  <si>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</si>
  <si>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</si>
  <si>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</si>
  <si>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</si>
  <si>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</si>
  <si>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</si>
  <si>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</si>
  <si>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</si>
  <si>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</si>
  <si>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</si>
  <si>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</si>
  <si>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</si>
  <si>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</si>
  <si>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</si>
  <si>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</si>
  <si>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</si>
  <si>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</si>
  <si>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</si>
  <si>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</si>
  <si>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</si>
  <si>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</si>
  <si>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</si>
  <si>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</si>
  <si>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</si>
  <si>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</si>
  <si>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</si>
  <si>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</si>
  <si>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</si>
  <si>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</si>
  <si>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</si>
  <si>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</si>
  <si>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</si>
  <si>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</si>
  <si>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</si>
  <si>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</si>
  <si>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</si>
  <si>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</si>
  <si>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</si>
  <si>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</si>
  <si>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</si>
  <si>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</si>
  <si>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</si>
  <si>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</si>
  <si>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</si>
  <si>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</si>
  <si>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</si>
  <si>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</si>
  <si>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</si>
  <si>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</si>
  <si>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</si>
  <si>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</si>
  <si>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</si>
  <si>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</si>
  <si>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</si>
  <si>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</si>
  <si>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</si>
  <si>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</si>
  <si>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</si>
  <si>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</si>
  <si>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</si>
  <si>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</si>
  <si>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</si>
  <si>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</si>
  <si>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</si>
  <si>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</si>
  <si>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</si>
  <si>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</si>
  <si>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</si>
  <si>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</si>
  <si>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</si>
  <si>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</si>
  <si>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</si>
  <si>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</si>
  <si>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</si>
  <si>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</si>
  <si>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</si>
  <si>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</si>
  <si>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</si>
  <si>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</si>
  <si>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</si>
  <si>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</si>
  <si>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</si>
  <si>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</si>
  <si>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</si>
  <si>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</si>
  <si>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</si>
  <si>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</si>
  <si>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</si>
  <si>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</si>
  <si>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</si>
  <si>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</si>
  <si>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</si>
  <si>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</si>
  <si>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</si>
  <si>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</si>
  <si>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</si>
  <si>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</si>
  <si>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</si>
  <si>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</si>
  <si>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</si>
  <si>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</si>
  <si>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</si>
  <si>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</si>
  <si>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</si>
  <si>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</si>
  <si>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</si>
  <si>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</si>
  <si>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</si>
  <si>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</si>
  <si>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</si>
  <si>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</si>
  <si>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</si>
  <si>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</si>
  <si>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</si>
  <si>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</si>
  <si>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</si>
  <si>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</si>
  <si>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</si>
  <si>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</si>
  <si>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</si>
  <si>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</si>
  <si>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</si>
  <si>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</si>
  <si>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</si>
  <si>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</si>
  <si>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</si>
  <si>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</si>
  <si>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</si>
  <si>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</si>
  <si>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</si>
  <si>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</si>
  <si>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</si>
  <si>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</si>
  <si>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</si>
  <si>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</si>
  <si>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</si>
  <si>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</si>
  <si>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</si>
  <si>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</si>
  <si>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</si>
  <si>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</si>
  <si>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</si>
  <si>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</si>
  <si>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</si>
  <si>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</si>
  <si>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</si>
  <si>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</si>
  <si>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</si>
  <si>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</si>
  <si>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</si>
  <si>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</si>
  <si>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</si>
  <si>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</si>
  <si>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</si>
  <si>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</si>
  <si>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</si>
  <si>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</si>
  <si>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</si>
  <si>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</si>
  <si>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</si>
  <si>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</si>
  <si>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</si>
  <si>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</si>
  <si>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</si>
  <si>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</si>
  <si>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</si>
  <si>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</si>
  <si>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</si>
  <si>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</si>
  <si>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</si>
  <si>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</si>
  <si>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</si>
  <si>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</si>
  <si>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</si>
  <si>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</si>
  <si>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</si>
  <si>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</si>
  <si>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</si>
  <si>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</si>
  <si>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</si>
  <si>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</si>
  <si>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</si>
  <si>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</si>
  <si>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</si>
  <si>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</si>
  <si>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</si>
  <si>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</si>
  <si>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</si>
  <si>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</si>
  <si>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</si>
  <si>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</si>
  <si>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</si>
  <si>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</si>
  <si>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</si>
  <si>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</si>
  <si>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</si>
  <si>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</si>
  <si>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</si>
  <si>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</si>
  <si>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</si>
  <si>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</si>
  <si>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</si>
  <si>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</si>
  <si>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</si>
  <si>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</si>
  <si>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</si>
  <si>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</si>
  <si>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</si>
  <si>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</si>
  <si>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</si>
  <si>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</si>
  <si>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</si>
  <si>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</si>
  <si>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</si>
  <si>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</si>
  <si>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</si>
  <si>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</si>
  <si>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</si>
  <si>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</si>
  <si>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</si>
  <si>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</si>
  <si>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</si>
  <si>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</si>
  <si>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</si>
  <si>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</si>
  <si>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</si>
  <si>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</si>
  <si>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</si>
  <si>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</si>
  <si>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</si>
  <si>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</si>
  <si>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</si>
  <si>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</si>
  <si>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</si>
  <si>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</si>
  <si>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</si>
  <si>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</si>
  <si>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</si>
  <si>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</si>
  <si>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</si>
  <si>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</si>
  <si>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</si>
  <si>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</si>
  <si>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</si>
  <si>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</si>
  <si>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</si>
  <si>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</si>
  <si>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</si>
  <si>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</si>
  <si>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</si>
  <si>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</si>
  <si>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</si>
  <si>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</si>
  <si>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</si>
  <si>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</si>
  <si>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</si>
  <si>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</si>
  <si>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</si>
  <si>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</si>
  <si>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</si>
  <si>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</si>
  <si>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</si>
  <si>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</si>
  <si>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</si>
  <si>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</si>
  <si>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</si>
  <si>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</si>
  <si>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</si>
  <si>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</si>
  <si>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</si>
  <si>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</si>
  <si>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</si>
  <si>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</si>
  <si>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</si>
  <si>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</si>
  <si>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</si>
  <si>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</si>
  <si>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</si>
  <si>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</si>
  <si>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</si>
  <si>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</si>
  <si>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</si>
  <si>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</si>
  <si>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</si>
  <si>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</si>
  <si>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</si>
  <si>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</si>
  <si>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</si>
  <si>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</si>
  <si>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</si>
  <si>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</si>
  <si>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</si>
  <si>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</si>
  <si>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</si>
  <si>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</si>
  <si>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</si>
  <si>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</si>
  <si>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</si>
  <si>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</si>
  <si>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</si>
  <si>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</si>
  <si>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</si>
  <si>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</si>
  <si>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</si>
  <si>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</si>
  <si>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</si>
  <si>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</si>
  <si>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</si>
  <si>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</si>
  <si>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</si>
  <si>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</si>
  <si>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</si>
  <si>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</si>
  <si>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</si>
  <si>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</si>
  <si>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</si>
  <si>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</si>
  <si>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</si>
  <si>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</si>
  <si>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</si>
  <si>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</si>
  <si>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</si>
  <si>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</si>
  <si>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</si>
  <si>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</si>
  <si>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</si>
  <si>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</si>
  <si>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</si>
  <si>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</si>
  <si>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</si>
  <si>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</si>
  <si>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</si>
  <si>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</si>
  <si>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</si>
  <si>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</si>
  <si>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</si>
  <si>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</si>
  <si>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</si>
  <si>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</si>
  <si>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</si>
  <si>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</si>
  <si>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</si>
  <si>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</si>
  <si>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</si>
  <si>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</si>
  <si>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</si>
  <si>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</si>
  <si>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</si>
  <si>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</si>
  <si>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</si>
  <si>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</si>
  <si>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</si>
  <si>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</si>
  <si>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</si>
  <si>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</si>
  <si>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</si>
  <si>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</si>
  <si>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</si>
  <si>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</si>
  <si>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</si>
  <si>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</si>
  <si>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</si>
  <si>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</si>
  <si>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</si>
  <si>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</si>
  <si>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</si>
  <si>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</si>
  <si>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</si>
  <si>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</si>
  <si>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</si>
  <si>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</si>
  <si>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</si>
  <si>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</si>
  <si>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</si>
  <si>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</si>
  <si>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</si>
  <si>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</si>
  <si>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</si>
  <si>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</si>
  <si>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</si>
  <si>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</si>
  <si>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</si>
  <si>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</si>
  <si>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</si>
  <si>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</si>
  <si>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</si>
  <si>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</si>
  <si>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</si>
  <si>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</si>
  <si>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</si>
  <si>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</si>
  <si>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</si>
  <si>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</si>
  <si>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</si>
  <si>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</si>
  <si>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</si>
  <si>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</si>
  <si>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</si>
  <si>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</si>
  <si>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</si>
  <si>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</si>
  <si>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</si>
  <si>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</si>
  <si>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</si>
  <si>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</si>
  <si>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</si>
  <si>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</si>
  <si>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</si>
  <si>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</si>
  <si>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</si>
  <si>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</si>
  <si>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</si>
  <si>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</si>
  <si>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</si>
  <si>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</si>
  <si>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</si>
  <si>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</si>
  <si>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</si>
  <si>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</si>
  <si>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</si>
  <si>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</si>
  <si>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</si>
  <si>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</si>
  <si>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</si>
  <si>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</si>
  <si>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</si>
  <si>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</si>
  <si>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</si>
  <si>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</si>
  <si>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</si>
  <si>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</si>
  <si>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</si>
  <si>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</si>
  <si>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</si>
  <si>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</si>
  <si>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</si>
  <si>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</si>
  <si>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</si>
  <si>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</si>
  <si>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</si>
  <si>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</si>
  <si>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</si>
  <si>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</si>
  <si>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</si>
  <si>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</si>
  <si>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</si>
  <si>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</si>
  <si>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</si>
  <si>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</si>
  <si>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</si>
  <si>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</si>
  <si>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</si>
  <si>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</si>
  <si>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</si>
  <si>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</si>
  <si>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</si>
  <si>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</si>
  <si>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</si>
  <si>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</si>
  <si>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</si>
  <si>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</si>
  <si>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</si>
  <si>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</si>
  <si>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</si>
  <si>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</si>
  <si>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</si>
  <si>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</si>
  <si>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</si>
  <si>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</si>
  <si>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</si>
  <si>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</si>
  <si>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</si>
  <si>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</si>
  <si>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</si>
  <si>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</si>
  <si>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</si>
  <si>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</si>
  <si>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</si>
  <si>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</si>
  <si>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</si>
  <si>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</si>
  <si>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</si>
  <si>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</si>
  <si>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</si>
  <si>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</si>
  <si>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</si>
  <si>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</si>
  <si>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</si>
  <si>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</si>
  <si>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</si>
  <si>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</si>
  <si>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</si>
  <si>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</si>
  <si>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</si>
  <si>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</si>
  <si>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</si>
  <si>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</si>
  <si>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</si>
  <si>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</si>
  <si>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</si>
  <si>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</si>
  <si>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</si>
  <si>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</si>
  <si>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</si>
  <si>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</si>
  <si>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</si>
  <si>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</si>
  <si>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</si>
  <si>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</si>
  <si>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</si>
  <si>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</si>
  <si>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</si>
  <si>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</si>
  <si>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</si>
  <si>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</si>
  <si>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</si>
  <si>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</si>
  <si>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</si>
  <si>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</si>
  <si>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</si>
  <si>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</si>
  <si>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</si>
  <si>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</si>
  <si>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</si>
  <si>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</si>
  <si>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</si>
  <si>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</si>
  <si>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</si>
  <si>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</si>
  <si>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</si>
  <si>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</si>
  <si>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</si>
  <si>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</si>
  <si>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</si>
  <si>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</si>
  <si>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</si>
  <si>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</si>
  <si>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</si>
  <si>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</si>
  <si>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</si>
  <si>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</si>
  <si>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</si>
  <si>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</si>
  <si>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</si>
  <si>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</si>
  <si>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</si>
  <si>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</si>
  <si>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</si>
  <si>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</si>
  <si>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</si>
  <si>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</si>
  <si>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</si>
  <si>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</si>
  <si>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</si>
  <si>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</si>
  <si>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</si>
  <si>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</si>
  <si>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</si>
  <si>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</si>
  <si>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</si>
  <si>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</si>
  <si>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</si>
  <si>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</si>
  <si>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</si>
  <si>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</si>
  <si>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</si>
  <si>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</si>
  <si>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</si>
  <si>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</si>
  <si>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</si>
  <si>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</si>
  <si>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</si>
  <si>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</si>
  <si>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</si>
  <si>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</si>
  <si>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</si>
  <si>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</si>
  <si>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</si>
  <si>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</si>
  <si>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</si>
  <si>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</si>
  <si>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</si>
  <si>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</si>
  <si>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</si>
  <si>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</si>
  <si>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</si>
  <si>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</si>
  <si>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</si>
  <si>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</si>
  <si>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</si>
  <si>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</si>
  <si>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</si>
  <si>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</si>
  <si>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</si>
  <si>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</si>
  <si>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</si>
  <si>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</si>
  <si>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</si>
  <si>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</si>
  <si>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</si>
  <si>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</si>
  <si>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</si>
  <si>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</si>
  <si>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</si>
  <si>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</si>
  <si>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</si>
  <si>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</si>
  <si>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</si>
  <si>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</si>
  <si>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</si>
  <si>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</si>
  <si>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</si>
  <si>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</si>
  <si>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</si>
  <si>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</si>
  <si>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</si>
  <si>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</si>
  <si>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</si>
  <si>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</si>
  <si>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</si>
  <si>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</si>
  <si>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</si>
  <si>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</si>
  <si>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</si>
  <si>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</si>
  <si>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</si>
  <si>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</si>
  <si>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</si>
  <si>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</si>
  <si>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</si>
  <si>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</si>
  <si>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</si>
  <si>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</si>
  <si>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</si>
  <si>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</si>
  <si>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</si>
  <si>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</si>
  <si>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</si>
  <si>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</si>
  <si>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</si>
  <si>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</si>
  <si>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</si>
  <si>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</si>
  <si>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</si>
  <si>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</si>
  <si>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</si>
  <si>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</si>
  <si>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</si>
  <si>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</si>
  <si>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</si>
  <si>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</si>
  <si>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</si>
  <si>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</si>
  <si>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</si>
  <si>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</si>
  <si>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</si>
  <si>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</si>
  <si>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</si>
  <si>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</si>
  <si>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</si>
  <si>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</si>
  <si>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</si>
  <si>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</si>
  <si>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</si>
  <si>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</si>
  <si>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</si>
  <si>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</si>
  <si>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</si>
  <si>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</si>
  <si>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</si>
  <si>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</si>
  <si>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</si>
  <si>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</si>
  <si>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</si>
  <si>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</si>
  <si>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</si>
  <si>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</si>
  <si>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</si>
  <si>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</si>
  <si>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</si>
  <si>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</si>
  <si>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</si>
  <si>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</si>
  <si>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</si>
  <si>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</si>
  <si>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</si>
  <si>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</si>
  <si>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</si>
  <si>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</si>
  <si>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</si>
  <si>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</si>
  <si>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</si>
  <si>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</si>
  <si>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</si>
  <si>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</si>
  <si>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</si>
  <si>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</si>
  <si>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</si>
  <si>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</si>
  <si>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</si>
  <si>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</si>
  <si>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</si>
  <si>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</si>
  <si>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</si>
  <si>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</si>
  <si>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</si>
  <si>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</si>
  <si>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</si>
  <si>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</si>
  <si>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</si>
  <si>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</si>
  <si>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</si>
  <si>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</si>
  <si>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</si>
  <si>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</si>
  <si>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</si>
  <si>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</si>
  <si>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</si>
  <si>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</si>
  <si>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</si>
  <si>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</si>
  <si>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</si>
  <si>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</si>
  <si>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</si>
  <si>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</si>
  <si>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</si>
  <si>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</si>
  <si>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</si>
  <si>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</si>
  <si>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</si>
  <si>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</si>
  <si>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</si>
  <si>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</si>
  <si>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</si>
  <si>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</si>
  <si>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</si>
  <si>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</si>
  <si>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</si>
  <si>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</si>
  <si>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</si>
  <si>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</si>
  <si>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</si>
  <si>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</si>
  <si>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</si>
  <si>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</si>
  <si>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</si>
  <si>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</si>
  <si>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</si>
  <si>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</si>
  <si>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</si>
  <si>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</si>
  <si>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</si>
  <si>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</si>
  <si>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</si>
  <si>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</si>
  <si>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</si>
  <si>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</si>
  <si>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</si>
  <si>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</si>
  <si>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</si>
  <si>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</si>
  <si>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</si>
  <si>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</si>
  <si>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</si>
  <si>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</si>
  <si>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</si>
  <si>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</si>
  <si>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</si>
  <si>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</si>
  <si>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</si>
  <si>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</si>
  <si>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</si>
  <si>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</si>
  <si>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</si>
  <si>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</si>
  <si>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</si>
  <si>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</si>
  <si>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</si>
  <si>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</si>
  <si>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</si>
  <si>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</si>
  <si>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</si>
  <si>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</si>
  <si>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</si>
  <si>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</si>
  <si>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</si>
  <si>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</si>
  <si>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</si>
  <si>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</si>
  <si>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</si>
  <si>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</si>
  <si>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</si>
  <si>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</si>
  <si>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</si>
  <si>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</si>
  <si>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</si>
  <si>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</si>
  <si>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</si>
  <si>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</si>
  <si>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</si>
  <si>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</si>
  <si>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</si>
  <si>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</si>
  <si>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</si>
  <si>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</si>
  <si>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</si>
  <si>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</si>
  <si>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</si>
  <si>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</si>
  <si>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</si>
  <si>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</si>
  <si>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</si>
  <si>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</si>
  <si>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</si>
  <si>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</si>
  <si>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</si>
  <si>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</si>
  <si>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</si>
  <si>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</si>
  <si>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</si>
  <si>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</si>
  <si>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</si>
  <si>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</si>
  <si>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</si>
  <si>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</si>
  <si>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</si>
  <si>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</si>
  <si>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</si>
  <si>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</si>
  <si>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</si>
  <si>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</si>
  <si>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</si>
  <si>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</si>
  <si>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</si>
  <si>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</si>
  <si>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</si>
  <si>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</si>
  <si>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</si>
  <si>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</si>
  <si>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</si>
  <si>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</si>
  <si>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</si>
  <si>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</si>
  <si>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</si>
  <si>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</si>
  <si>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</si>
  <si>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</si>
  <si>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</si>
  <si>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</si>
  <si>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</si>
  <si>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</si>
  <si>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</si>
  <si>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</si>
  <si>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</si>
  <si>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</si>
  <si>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</si>
  <si>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</si>
  <si>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</si>
  <si>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</si>
  <si>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</si>
  <si>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</si>
  <si>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</si>
  <si>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</si>
  <si>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</si>
  <si>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</si>
  <si>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</si>
  <si>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</si>
  <si>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</si>
  <si>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</si>
  <si>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</si>
  <si>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</si>
  <si>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</si>
  <si>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</si>
  <si>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</si>
  <si>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</si>
  <si>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</si>
  <si>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</si>
  <si>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</si>
  <si>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</si>
  <si>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</si>
  <si>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</si>
  <si>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</si>
  <si>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</si>
  <si>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</si>
  <si>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</si>
  <si>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</si>
  <si>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</si>
  <si>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</si>
  <si>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</si>
  <si>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</si>
  <si>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</si>
  <si>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</si>
  <si>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</si>
  <si>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</si>
  <si>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</si>
  <si>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</si>
  <si>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</si>
  <si>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</si>
  <si>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</si>
  <si>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</si>
  <si>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</si>
  <si>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</si>
  <si>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</si>
  <si>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</si>
  <si>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</si>
  <si>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</si>
  <si>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</si>
  <si>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</si>
  <si>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</si>
  <si>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</si>
  <si>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</si>
  <si>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</si>
  <si>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</si>
  <si>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</si>
  <si>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</si>
  <si>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</si>
  <si>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</si>
  <si>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</si>
  <si>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</si>
  <si>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</si>
  <si>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</si>
  <si>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</si>
  <si>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</si>
  <si>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</si>
  <si>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</si>
  <si>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</si>
  <si>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</si>
  <si>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</si>
  <si>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</si>
  <si>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</si>
  <si>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</si>
  <si>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</si>
  <si>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</si>
  <si>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</si>
  <si>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</si>
  <si>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</si>
  <si>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</si>
  <si>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</si>
  <si>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</si>
  <si>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</si>
  <si>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</si>
  <si>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</si>
  <si>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</si>
  <si>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</si>
  <si>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</si>
  <si>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</si>
  <si>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</si>
  <si>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</si>
  <si>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</si>
  <si>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</si>
  <si>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</si>
  <si>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</si>
  <si>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</si>
  <si>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</si>
  <si>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</si>
  <si>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</si>
  <si>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</si>
  <si>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</si>
  <si>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</si>
  <si>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</si>
  <si>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</si>
  <si>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</si>
  <si>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</si>
  <si>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</si>
  <si>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</si>
  <si>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</si>
  <si>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</si>
  <si>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</si>
  <si>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</si>
  <si>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</si>
  <si>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</si>
  <si>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</si>
  <si>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</si>
  <si>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</si>
  <si>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</si>
  <si>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</si>
  <si>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</si>
  <si>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</si>
  <si>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</si>
  <si>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</si>
  <si>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</si>
  <si>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</si>
  <si>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</si>
  <si>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</si>
  <si>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</si>
  <si>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</si>
  <si>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</si>
  <si>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</si>
  <si>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</si>
  <si>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</si>
  <si>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</si>
  <si>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</si>
  <si>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</si>
  <si>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</si>
  <si>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</si>
  <si>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</si>
  <si>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</si>
  <si>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</si>
  <si>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</si>
  <si>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</si>
  <si>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</si>
  <si>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</si>
  <si>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</si>
  <si>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</si>
  <si>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</si>
  <si>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</si>
  <si>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</si>
  <si>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</si>
  <si>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</si>
  <si>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</si>
  <si>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</si>
  <si>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</si>
  <si>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</si>
  <si>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</si>
  <si>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</si>
  <si>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</si>
  <si>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</si>
  <si>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</si>
  <si>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</si>
  <si>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</si>
  <si>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</si>
  <si>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</si>
  <si>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</si>
  <si>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</si>
  <si>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</si>
  <si>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</si>
  <si>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</si>
  <si>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</si>
  <si>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</si>
  <si>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</si>
  <si>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</si>
  <si>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</si>
  <si>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</si>
  <si>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</si>
  <si>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</si>
  <si>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</si>
  <si>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</si>
  <si>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</si>
  <si>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</si>
  <si>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</si>
  <si>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</si>
  <si>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</si>
  <si>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</si>
  <si>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</si>
  <si>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</si>
  <si>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</si>
  <si>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</si>
  <si>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</si>
  <si>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</si>
  <si>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</si>
  <si>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</si>
  <si>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</si>
  <si>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</si>
  <si>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</si>
  <si>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</si>
  <si>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</si>
  <si>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</si>
  <si>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</si>
  <si>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</si>
  <si>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</si>
  <si>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</si>
  <si>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</si>
  <si>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</si>
  <si>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</si>
  <si>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</si>
  <si>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</si>
  <si>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</si>
  <si>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</si>
  <si>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</si>
  <si>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</si>
  <si>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</si>
  <si>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</si>
  <si>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</si>
  <si>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</si>
  <si>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</si>
  <si>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</si>
  <si>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</si>
  <si>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</si>
  <si>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</si>
  <si>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</si>
  <si>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</si>
  <si>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</si>
  <si>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</si>
  <si>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</si>
  <si>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</si>
  <si>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</si>
  <si>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</si>
  <si>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</si>
  <si>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</si>
  <si>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</si>
  <si>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</si>
  <si>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</si>
  <si>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</si>
  <si>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</si>
  <si>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</si>
  <si>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</si>
  <si>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</si>
  <si>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</si>
  <si>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</si>
  <si>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</si>
  <si>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</si>
  <si>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</si>
  <si>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</si>
  <si>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</si>
  <si>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</si>
  <si>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</si>
  <si>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</si>
  <si>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</si>
  <si>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</si>
  <si>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</si>
  <si>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</si>
  <si>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</si>
  <si>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</si>
  <si>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</si>
  <si>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</si>
  <si>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</si>
  <si>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</si>
  <si>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</si>
  <si>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</si>
  <si>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</si>
  <si>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</si>
  <si>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</si>
  <si>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</si>
  <si>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</si>
  <si>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</si>
  <si>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</si>
  <si>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</si>
  <si>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</si>
  <si>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</si>
  <si>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</si>
  <si>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</si>
  <si>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</si>
  <si>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</si>
  <si>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</si>
  <si>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</si>
  <si>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</si>
  <si>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</si>
  <si>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</si>
  <si>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</si>
  <si>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</si>
  <si>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</si>
  <si>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</si>
  <si>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</si>
  <si>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</si>
  <si>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</si>
  <si>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</si>
  <si>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</si>
  <si>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</si>
  <si>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</si>
  <si>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</si>
  <si>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</si>
  <si>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</si>
  <si>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</si>
  <si>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</si>
  <si>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</si>
  <si>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</si>
  <si>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</si>
  <si>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</si>
  <si>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</si>
  <si>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</si>
  <si>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</si>
  <si>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</si>
  <si>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</si>
  <si>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</si>
  <si>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</si>
  <si>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</si>
  <si>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</si>
  <si>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</si>
  <si>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</si>
  <si>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</si>
  <si>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</si>
  <si>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</si>
  <si>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</si>
  <si>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</si>
  <si>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</si>
  <si>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</si>
  <si>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</si>
  <si>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</si>
  <si>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</si>
  <si>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</si>
  <si>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</si>
  <si>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</si>
  <si>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</si>
  <si>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</si>
  <si>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</si>
  <si>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</si>
  <si>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</si>
  <si>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</si>
  <si>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</si>
  <si>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</si>
  <si>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</si>
  <si>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</si>
  <si>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</si>
  <si>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</si>
  <si>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</si>
  <si>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</si>
  <si>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</si>
  <si>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</si>
  <si>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</si>
  <si>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</si>
  <si>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</si>
  <si>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</si>
  <si>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</si>
  <si>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</si>
  <si>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</si>
  <si>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</si>
  <si>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</si>
  <si>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</si>
  <si>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</si>
  <si>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</si>
  <si>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</si>
  <si>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</si>
  <si>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</si>
  <si>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</si>
  <si>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</si>
  <si>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</si>
  <si>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</si>
  <si>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</si>
  <si>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</si>
  <si>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</si>
  <si>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</si>
  <si>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</si>
  <si>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</si>
  <si>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</si>
  <si>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</si>
  <si>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</si>
  <si>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</si>
  <si>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</si>
  <si>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</si>
  <si>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</si>
  <si>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</si>
  <si>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</si>
  <si>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</si>
  <si>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</si>
  <si>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</si>
  <si>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</si>
  <si>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</si>
  <si>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</si>
  <si>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</si>
  <si>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</si>
  <si>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</si>
  <si>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</si>
  <si>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</si>
  <si>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</si>
  <si>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</si>
  <si>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</si>
  <si>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</si>
  <si>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</si>
  <si>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</si>
  <si>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</si>
  <si>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</si>
  <si>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</si>
  <si>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</si>
  <si>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</si>
  <si>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</si>
  <si>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</si>
  <si>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</si>
  <si>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</si>
  <si>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</si>
  <si>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</si>
  <si>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</si>
  <si>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</si>
  <si>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</si>
  <si>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</si>
  <si>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</si>
  <si>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</si>
  <si>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</si>
  <si>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</si>
  <si>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</si>
  <si>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</si>
  <si>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</si>
  <si>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</si>
  <si>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</si>
  <si>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</si>
  <si>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</si>
  <si>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</si>
  <si>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</si>
  <si>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</si>
  <si>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</si>
  <si>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</si>
  <si>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</si>
  <si>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</si>
  <si>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</si>
  <si>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</si>
  <si>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</si>
  <si>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</si>
  <si>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</si>
  <si>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</si>
  <si>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</si>
  <si>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</si>
  <si>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</si>
  <si>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</si>
  <si>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</si>
  <si>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</si>
  <si>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</si>
  <si>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</si>
  <si>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</si>
  <si>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</si>
  <si>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</si>
  <si>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</si>
  <si>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</si>
  <si>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</si>
  <si>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</si>
  <si>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</si>
  <si>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</si>
  <si>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</si>
  <si>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</si>
  <si>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</si>
  <si>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</si>
  <si>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</si>
  <si>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</si>
  <si>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</si>
  <si>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</si>
  <si>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</si>
  <si>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</si>
  <si>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</si>
  <si>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</si>
  <si>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</si>
  <si>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</si>
  <si>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</si>
  <si>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</si>
  <si>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</si>
  <si>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</si>
  <si>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</si>
  <si>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</si>
  <si>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</si>
  <si>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</si>
  <si>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</si>
  <si>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</si>
  <si>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</si>
  <si>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</si>
  <si>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</si>
  <si>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</si>
  <si>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</si>
  <si>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</si>
  <si>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</si>
  <si>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</si>
  <si>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</si>
  <si>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</si>
  <si>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</si>
  <si>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</si>
  <si>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</si>
  <si>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</si>
  <si>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</si>
  <si>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</si>
  <si>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</si>
  <si>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</si>
  <si>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</si>
  <si>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</si>
  <si>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</si>
  <si>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</si>
  <si>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</si>
  <si>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</si>
  <si>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</si>
  <si>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</si>
  <si>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</si>
  <si>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</si>
  <si>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</si>
  <si>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</si>
  <si>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</si>
  <si>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</si>
  <si>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</si>
  <si>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</si>
  <si>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</si>
  <si>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</si>
  <si>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</si>
  <si>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</si>
  <si>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</si>
  <si>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</si>
  <si>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</si>
  <si>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</si>
  <si>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</si>
  <si>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</si>
  <si>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</si>
  <si>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</si>
  <si>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</si>
  <si>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</si>
  <si>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</si>
  <si>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</si>
  <si>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</si>
  <si>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</si>
  <si>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</si>
  <si>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</si>
  <si>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</si>
  <si>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</si>
  <si>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</si>
  <si>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</si>
  <si>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</si>
  <si>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</si>
  <si>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</si>
  <si>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</si>
  <si>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</si>
  <si>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</si>
  <si>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</si>
  <si>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</si>
  <si>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</si>
  <si>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</si>
  <si>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</si>
  <si>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</si>
  <si>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</si>
  <si>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</si>
  <si>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</si>
  <si>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</si>
  <si>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</si>
  <si>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</si>
  <si>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</si>
  <si>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</si>
  <si>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</si>
  <si>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</si>
  <si>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</si>
  <si>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</si>
  <si>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</si>
  <si>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</si>
  <si>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</si>
  <si>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</si>
  <si>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</si>
  <si>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</si>
  <si>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</si>
  <si>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</si>
  <si>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</si>
  <si>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</si>
  <si>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</si>
  <si>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</si>
  <si>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</si>
  <si>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</si>
  <si>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</si>
  <si>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</si>
  <si>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</si>
  <si>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</si>
  <si>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</si>
  <si>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</si>
  <si>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</si>
  <si>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</si>
  <si>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</si>
  <si>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</si>
  <si>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</si>
  <si>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</si>
  <si>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</si>
  <si>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</si>
  <si>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</si>
  <si>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</si>
  <si>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</si>
  <si>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</si>
  <si>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</si>
  <si>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</si>
  <si>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</si>
  <si>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</si>
  <si>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</si>
  <si>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</si>
  <si>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</si>
  <si>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</si>
  <si>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</si>
  <si>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</si>
  <si>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</si>
  <si>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</si>
  <si>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</si>
  <si>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</si>
  <si>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</si>
  <si>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</si>
  <si>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</si>
  <si>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</si>
  <si>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</si>
  <si>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</si>
  <si>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</si>
  <si>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</si>
  <si>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</si>
  <si>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</si>
  <si>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</si>
  <si>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</si>
  <si>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</si>
  <si>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</si>
  <si>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</si>
  <si>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</si>
  <si>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</si>
  <si>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</si>
  <si>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</si>
  <si>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</si>
  <si>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</si>
  <si>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</si>
  <si>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</si>
  <si>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</si>
  <si>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</si>
  <si>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</si>
  <si>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</si>
  <si>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</si>
  <si>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</si>
  <si>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</si>
  <si>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</si>
  <si>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</si>
  <si>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</si>
  <si>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</si>
  <si>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</si>
  <si>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</si>
  <si>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</si>
  <si>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</si>
  <si>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</si>
  <si>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</si>
  <si>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</si>
  <si>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</si>
  <si>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</si>
  <si>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</si>
  <si>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</si>
  <si>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</si>
  <si>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</si>
  <si>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</si>
  <si>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</si>
  <si>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</si>
  <si>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</si>
  <si>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</si>
  <si>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</si>
  <si>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</si>
  <si>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</si>
  <si>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</si>
  <si>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</si>
  <si>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</si>
  <si>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</si>
  <si>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</si>
  <si>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</si>
  <si>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</si>
  <si>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</si>
  <si>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</si>
  <si>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</si>
  <si>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</si>
  <si>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</si>
  <si>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</si>
  <si>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</si>
  <si>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</si>
  <si>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</si>
  <si>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</si>
  <si>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</si>
  <si>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</si>
  <si>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</si>
  <si>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</si>
  <si>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</si>
  <si>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</si>
  <si>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</si>
  <si>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</si>
  <si>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</si>
  <si>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</si>
  <si>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</si>
  <si>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</si>
  <si>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</si>
  <si>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</si>
  <si>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</si>
  <si>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</si>
  <si>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</si>
  <si>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</si>
  <si>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</si>
  <si>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</si>
  <si>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</si>
  <si>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</si>
  <si>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</si>
  <si>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</si>
  <si>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</si>
  <si>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</si>
  <si>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</si>
  <si>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</si>
  <si>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</si>
  <si>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</si>
  <si>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</si>
  <si>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</si>
  <si>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</si>
  <si>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</si>
  <si>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</si>
  <si>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</si>
  <si>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</si>
  <si>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</si>
  <si>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</si>
  <si>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</si>
  <si>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</si>
  <si>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</si>
  <si>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</si>
  <si>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</si>
  <si>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</si>
  <si>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</si>
  <si>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</si>
  <si>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</si>
  <si>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</si>
  <si>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</si>
  <si>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</si>
  <si>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</si>
  <si>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</si>
  <si>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</si>
  <si>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</si>
  <si>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</si>
  <si>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</si>
  <si>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</si>
  <si>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</si>
  <si>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</si>
  <si>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</si>
  <si>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</si>
  <si>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</si>
  <si>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</si>
  <si>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</si>
  <si>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</si>
  <si>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</si>
  <si>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</si>
  <si>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</si>
  <si>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</si>
  <si>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</si>
  <si>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</si>
  <si>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</si>
  <si>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</si>
  <si>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</si>
  <si>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</si>
  <si>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</si>
  <si>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</si>
  <si>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</si>
  <si>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</si>
  <si>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</si>
  <si>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</si>
  <si>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</si>
  <si>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</si>
  <si>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</si>
  <si>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</si>
  <si>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</si>
  <si>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</si>
  <si>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</si>
  <si>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</si>
  <si>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</si>
  <si>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</si>
  <si>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</si>
  <si>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</si>
  <si>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</si>
  <si>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</si>
  <si>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</si>
  <si>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</si>
  <si>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</si>
  <si>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</si>
  <si>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</si>
  <si>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</si>
  <si>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</si>
  <si>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</si>
  <si>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</si>
  <si>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</si>
  <si>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</si>
  <si>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</si>
  <si>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</si>
  <si>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</si>
  <si>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</si>
  <si>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</si>
  <si>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</si>
  <si>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</si>
  <si>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</si>
  <si>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</si>
  <si>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</si>
  <si>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</si>
  <si>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</si>
  <si>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</si>
  <si>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</si>
  <si>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</si>
  <si>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</si>
  <si>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</si>
  <si>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</si>
  <si>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</si>
  <si>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</si>
  <si>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</si>
  <si>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</si>
  <si>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</si>
  <si>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</si>
  <si>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</si>
  <si>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</si>
  <si>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</si>
  <si>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</si>
  <si>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</si>
  <si>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</si>
  <si>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</si>
  <si>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</si>
  <si>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</si>
  <si>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</si>
  <si>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</si>
  <si>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</si>
  <si>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</si>
  <si>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</si>
  <si>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</si>
  <si>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</si>
  <si>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</si>
  <si>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</si>
  <si>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</si>
  <si>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</si>
  <si>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</si>
  <si>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</si>
  <si>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</si>
  <si>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</si>
  <si>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</si>
  <si>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</si>
  <si>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</si>
  <si>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</si>
  <si>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</si>
  <si>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</si>
  <si>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</si>
  <si>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</si>
  <si>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</si>
  <si>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</si>
  <si>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</si>
  <si>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</si>
  <si>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</si>
  <si>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</si>
  <si>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</si>
  <si>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</si>
  <si>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</si>
  <si>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</si>
  <si>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</si>
  <si>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</si>
  <si>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</si>
  <si>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</si>
  <si>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</si>
  <si>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</si>
  <si>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</si>
  <si>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</si>
  <si>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</si>
  <si>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</si>
  <si>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</si>
  <si>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</si>
  <si>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</si>
  <si>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</si>
  <si>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</si>
  <si>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</si>
  <si>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</si>
  <si>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</si>
  <si>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</si>
  <si>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</si>
  <si>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</si>
  <si>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</si>
  <si>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</si>
  <si>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</si>
  <si>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</si>
  <si>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</si>
  <si>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</si>
  <si>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</si>
  <si>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</si>
  <si>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</si>
  <si>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</si>
  <si>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</si>
  <si>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</si>
  <si>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</si>
  <si>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</si>
  <si>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</si>
  <si>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</si>
  <si>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</si>
  <si>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</si>
  <si>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</si>
  <si>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</si>
  <si>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</si>
  <si>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</si>
  <si>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</si>
  <si>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</si>
  <si>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</si>
  <si>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</si>
  <si>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</si>
  <si>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</si>
  <si>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</si>
  <si>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</si>
  <si>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</si>
  <si>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</si>
  <si>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</si>
  <si>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</si>
  <si>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</si>
  <si>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</si>
  <si>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</si>
  <si>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</si>
  <si>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</si>
  <si>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</si>
  <si>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</si>
  <si>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</si>
  <si>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</si>
  <si>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</si>
  <si>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</si>
  <si>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</si>
  <si>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</si>
  <si>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</si>
  <si>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</si>
  <si>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</si>
  <si>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</si>
  <si>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</si>
  <si>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</si>
  <si>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</si>
  <si>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</si>
  <si>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</si>
  <si>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</si>
  <si>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</si>
  <si>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</si>
  <si>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</si>
  <si>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</si>
  <si>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</si>
  <si>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</si>
  <si>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</si>
  <si>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</si>
  <si>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</si>
  <si>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</si>
  <si>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</si>
  <si>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</si>
  <si>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</si>
  <si>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</si>
  <si>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</si>
  <si>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</si>
  <si>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</si>
  <si>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</si>
  <si>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</si>
  <si>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</si>
  <si>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</si>
  <si>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</si>
  <si>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</si>
  <si>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</si>
  <si>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</si>
  <si>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</si>
  <si>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</si>
  <si>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</si>
  <si>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</si>
  <si>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</si>
  <si>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</si>
  <si>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</si>
  <si>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</si>
  <si>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</si>
  <si>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</si>
  <si>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</si>
  <si>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</si>
  <si>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</si>
  <si>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</si>
  <si>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</si>
  <si>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</si>
  <si>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</si>
  <si>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</si>
  <si>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</si>
  <si>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</si>
  <si>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</si>
  <si>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</si>
  <si>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</si>
  <si>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</si>
  <si>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</si>
  <si>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</si>
  <si>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</si>
  <si>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</si>
  <si>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</si>
  <si>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</si>
  <si>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</si>
  <si>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</si>
  <si>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</si>
  <si>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</si>
  <si>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</si>
  <si>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</si>
  <si>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</si>
  <si>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</si>
  <si>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</si>
  <si>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</si>
  <si>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</si>
  <si>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</si>
  <si>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</si>
  <si>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</si>
  <si>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</si>
  <si>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</si>
  <si>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</si>
  <si>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</si>
  <si>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</si>
  <si>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</si>
  <si>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</si>
  <si>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</si>
  <si>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</si>
  <si>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</si>
  <si>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</si>
  <si>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</si>
  <si>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</si>
  <si>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</si>
  <si>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</si>
  <si>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</si>
  <si>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</si>
  <si>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</si>
  <si>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</si>
  <si>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</si>
  <si>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</si>
  <si>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</si>
  <si>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</si>
  <si>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</si>
  <si>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</si>
  <si>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</si>
  <si>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</si>
  <si>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</si>
  <si>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</si>
  <si>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</si>
  <si>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</si>
  <si>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</si>
  <si>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</si>
  <si>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</si>
  <si>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</si>
  <si>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</si>
  <si>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</si>
  <si>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</si>
  <si>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</si>
  <si>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</si>
  <si>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</si>
  <si>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</si>
  <si>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</si>
  <si>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</si>
  <si>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</si>
  <si>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</si>
  <si>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</si>
  <si>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</si>
  <si>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</si>
  <si>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</si>
  <si>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</si>
  <si>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</si>
  <si>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</si>
  <si>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</si>
  <si>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</si>
  <si>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</si>
  <si>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</si>
  <si>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</si>
  <si>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</si>
  <si>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</si>
  <si>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</si>
  <si>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</si>
  <si>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</si>
  <si>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</si>
  <si>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</si>
  <si>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</si>
  <si>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</si>
  <si>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</si>
  <si>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</si>
  <si>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</si>
  <si>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</si>
  <si>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</si>
  <si>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</si>
  <si>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</si>
  <si>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</si>
  <si>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</si>
  <si>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</si>
  <si>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</si>
  <si>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</si>
  <si>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</si>
  <si>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</si>
  <si>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</si>
  <si>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</si>
  <si>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</si>
  <si>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</si>
  <si>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</si>
  <si>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</si>
  <si>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</si>
  <si>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</si>
  <si>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</si>
  <si>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</si>
  <si>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</si>
  <si>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</si>
  <si>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</si>
  <si>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</si>
  <si>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</si>
  <si>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</si>
  <si>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</si>
  <si>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</si>
  <si>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</si>
  <si>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</si>
  <si>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</si>
  <si>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</si>
  <si>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</si>
  <si>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</si>
  <si>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</si>
  <si>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</si>
  <si>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</si>
  <si>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</si>
  <si>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</si>
  <si>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</si>
  <si>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</si>
  <si>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</si>
  <si>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</si>
  <si>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</si>
  <si>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</si>
  <si>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</si>
  <si>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</si>
  <si>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</si>
  <si>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</si>
  <si>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</si>
  <si>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</si>
  <si>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</si>
  <si>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</si>
  <si>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</si>
  <si>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</si>
  <si>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</si>
  <si>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</si>
  <si>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</si>
  <si>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</si>
  <si>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</si>
  <si>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</si>
  <si>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</si>
  <si>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</si>
  <si>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</si>
  <si>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</si>
  <si>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</si>
  <si>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</si>
  <si>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</si>
  <si>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</si>
  <si>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</si>
  <si>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</si>
  <si>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</si>
  <si>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</si>
  <si>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</si>
  <si>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</si>
  <si>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</si>
  <si>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</si>
  <si>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</si>
  <si>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</si>
  <si>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</si>
  <si>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</si>
  <si>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</si>
  <si>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</si>
  <si>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</si>
  <si>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</si>
  <si>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</si>
  <si>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</si>
  <si>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</si>
  <si>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</si>
  <si>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</si>
  <si>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</si>
  <si>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</si>
  <si>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</si>
  <si>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</si>
  <si>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</si>
  <si>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</si>
  <si>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</si>
  <si>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</si>
  <si>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</si>
  <si>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</si>
  <si>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</si>
  <si>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</si>
  <si>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</si>
  <si>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</si>
  <si>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</si>
  <si>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</si>
  <si>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</si>
  <si>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</si>
  <si>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</si>
  <si>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</si>
  <si>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</si>
  <si>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</si>
  <si>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</si>
  <si>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</si>
  <si>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</si>
  <si>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</si>
  <si>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</si>
  <si>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</si>
  <si>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</si>
  <si>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</si>
  <si>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</si>
  <si>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</si>
  <si>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</si>
  <si>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</si>
  <si>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</si>
  <si>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</si>
  <si>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</si>
  <si>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</si>
  <si>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</si>
  <si>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</si>
  <si>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</si>
  <si>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</si>
  <si>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</si>
  <si>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</si>
  <si>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</si>
  <si>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</si>
  <si>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</si>
  <si>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</si>
  <si>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</si>
  <si>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</si>
  <si>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</si>
  <si>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</si>
  <si>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</si>
  <si>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</si>
  <si>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</si>
  <si>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</si>
  <si>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</si>
  <si>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</si>
  <si>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</si>
  <si>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</si>
  <si>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</si>
  <si>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</si>
  <si>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</si>
  <si>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</si>
  <si>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</si>
  <si>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</si>
  <si>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</si>
  <si>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</si>
  <si>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</si>
  <si>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</si>
  <si>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</si>
  <si>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</si>
  <si>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</si>
  <si>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</si>
  <si>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</si>
  <si>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</si>
  <si>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</si>
  <si>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</si>
  <si>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</si>
  <si>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</si>
  <si>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</si>
  <si>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</si>
  <si>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</si>
  <si>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</si>
  <si>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</si>
  <si>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</si>
  <si>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</si>
  <si>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</si>
  <si>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</si>
  <si>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</si>
  <si>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</si>
  <si>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</si>
  <si>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</si>
  <si>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</si>
  <si>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</si>
  <si>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</si>
  <si>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</si>
  <si>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</si>
  <si>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</si>
  <si>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</si>
  <si>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</si>
  <si>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</si>
  <si>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</si>
  <si>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</si>
  <si>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</si>
  <si>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</si>
  <si>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</si>
  <si>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</si>
  <si>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</si>
  <si>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</si>
  <si>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</si>
  <si>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</si>
  <si>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</si>
  <si>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</si>
  <si>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</si>
  <si>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</si>
  <si>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</si>
  <si>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</si>
  <si>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</si>
  <si>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</si>
  <si>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</si>
  <si>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</si>
  <si>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</si>
  <si>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</si>
  <si>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</si>
  <si>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</si>
  <si>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</si>
  <si>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</si>
  <si>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</si>
  <si>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</si>
  <si>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</si>
  <si>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</si>
  <si>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</si>
  <si>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</si>
  <si>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</si>
  <si>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</si>
  <si>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</si>
  <si>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</si>
  <si>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</si>
  <si>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</si>
  <si>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</si>
  <si>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</si>
  <si>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</si>
  <si>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</si>
  <si>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</si>
  <si>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</si>
  <si>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</si>
  <si>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</si>
  <si>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</si>
  <si>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</si>
  <si>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</si>
  <si>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</si>
  <si>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</si>
  <si>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</si>
  <si>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</si>
  <si>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</si>
  <si>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</si>
  <si>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</si>
  <si>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</si>
  <si>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</si>
  <si>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</si>
  <si>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</si>
  <si>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</si>
  <si>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</si>
  <si>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</si>
  <si>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</si>
  <si>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</si>
  <si>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</si>
  <si>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</si>
  <si>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</si>
  <si>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</si>
  <si>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</si>
  <si>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</si>
  <si>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</si>
  <si>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</si>
  <si>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</si>
  <si>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</si>
  <si>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</si>
  <si>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</si>
  <si>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</si>
  <si>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</si>
  <si>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</si>
  <si>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</si>
  <si>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</si>
  <si>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</si>
  <si>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</si>
  <si>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</si>
  <si>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</si>
  <si>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</si>
  <si>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</si>
  <si>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</si>
  <si>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</si>
  <si>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</si>
  <si>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</si>
  <si>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</si>
  <si>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</si>
  <si>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</si>
  <si>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</si>
  <si>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</si>
  <si>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</si>
  <si>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</si>
  <si>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</si>
  <si>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</si>
  <si>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</si>
  <si>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</si>
  <si>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</si>
  <si>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</si>
  <si>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</si>
  <si>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</si>
  <si>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</si>
  <si>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</si>
  <si>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</si>
  <si>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</si>
  <si>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</si>
  <si>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</si>
  <si>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</si>
  <si>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</si>
  <si>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</si>
  <si>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</si>
  <si>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</si>
  <si>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</si>
  <si>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</si>
  <si>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</si>
  <si>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</si>
  <si>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</si>
  <si>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</si>
  <si>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</si>
  <si>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</si>
  <si>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</si>
  <si>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</si>
  <si>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</si>
  <si>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</si>
  <si>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</si>
  <si>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</si>
  <si>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</si>
  <si>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</si>
  <si>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</si>
  <si>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</si>
  <si>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</si>
  <si>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</si>
  <si>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</si>
  <si>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</si>
  <si>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</si>
  <si>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</si>
  <si>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</si>
  <si>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</si>
  <si>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</si>
  <si>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</si>
  <si>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</si>
  <si>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</si>
  <si>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</si>
  <si>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</si>
  <si>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</si>
  <si>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</si>
  <si>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</si>
  <si>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</si>
  <si>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</si>
  <si>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</si>
  <si>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</si>
  <si>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</si>
  <si>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</si>
  <si>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</si>
  <si>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</si>
  <si>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</si>
  <si>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</si>
  <si>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</si>
  <si>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</si>
  <si>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</si>
  <si>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</si>
  <si>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</si>
  <si>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</si>
  <si>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</si>
  <si>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</si>
  <si>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</si>
  <si>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</si>
  <si>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</si>
  <si>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</si>
  <si>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</si>
  <si>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</si>
  <si>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</si>
  <si>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</si>
  <si>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</si>
  <si>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</si>
  <si>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</si>
  <si>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</si>
  <si>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</si>
  <si>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</si>
  <si>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</si>
  <si>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</si>
  <si>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</si>
  <si>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</si>
  <si>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</si>
  <si>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</si>
  <si>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</si>
  <si>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</si>
  <si>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</si>
  <si>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</si>
  <si>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</si>
  <si>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</si>
  <si>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</si>
  <si>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</si>
  <si>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</si>
  <si>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</si>
  <si>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</si>
  <si>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</si>
  <si>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</si>
  <si>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</si>
  <si>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</si>
  <si>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</si>
  <si>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</si>
  <si>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</si>
  <si>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</si>
  <si>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</si>
  <si>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</si>
  <si>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</si>
  <si>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</si>
  <si>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</si>
  <si>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</si>
  <si>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</si>
  <si>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</si>
  <si>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</si>
  <si>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</si>
  <si>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</si>
  <si>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</si>
  <si>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</si>
  <si>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</si>
  <si>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</si>
  <si>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</si>
  <si>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</si>
  <si>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</si>
  <si>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</si>
  <si>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</si>
  <si>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</si>
  <si>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</si>
  <si>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</si>
  <si>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</si>
  <si>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</si>
  <si>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</si>
  <si>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</si>
  <si>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</si>
  <si>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</si>
  <si>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</si>
  <si>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</si>
  <si>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</si>
  <si>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</si>
  <si>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</si>
  <si>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</si>
  <si>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</si>
  <si>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</si>
  <si>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</si>
  <si>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</si>
  <si>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</si>
  <si>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</si>
  <si>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</si>
  <si>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</si>
  <si>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</si>
  <si>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</si>
  <si>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</si>
  <si>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</si>
  <si>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</si>
  <si>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</si>
  <si>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</si>
  <si>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</si>
  <si>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</si>
  <si>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</si>
  <si>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</si>
  <si>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</si>
  <si>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</si>
  <si>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</si>
  <si>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</si>
  <si>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</si>
  <si>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</si>
  <si>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</si>
  <si>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</si>
  <si>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</si>
  <si>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</si>
  <si>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</si>
  <si>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</si>
  <si>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</si>
  <si>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</si>
  <si>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</si>
  <si>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</si>
  <si>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</si>
  <si>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</si>
  <si>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</si>
  <si>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</si>
  <si>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</si>
  <si>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</si>
  <si>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</si>
  <si>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</si>
  <si>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</si>
  <si>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</si>
  <si>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</si>
  <si>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</si>
  <si>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</si>
  <si>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</si>
  <si>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</si>
  <si>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</si>
  <si>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</si>
  <si>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</si>
  <si>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</si>
  <si>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</si>
  <si>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</si>
  <si>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</si>
  <si>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</si>
  <si>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</si>
  <si>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</si>
  <si>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</si>
  <si>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</si>
  <si>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</si>
  <si>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</si>
  <si>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</si>
  <si>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</si>
  <si>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</si>
  <si>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</si>
  <si>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</si>
  <si>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</si>
  <si>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</si>
  <si>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</si>
  <si>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</si>
  <si>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</si>
  <si>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</si>
  <si>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</si>
  <si>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</si>
  <si>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</si>
  <si>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</si>
  <si>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</si>
  <si>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</si>
  <si>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</si>
  <si>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</si>
  <si>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</si>
  <si>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</si>
  <si>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</si>
  <si>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</si>
  <si>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</si>
  <si>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</si>
  <si>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</si>
  <si>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</si>
  <si>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</si>
  <si>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</si>
  <si>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</si>
  <si>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</si>
  <si>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</si>
  <si>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</si>
  <si>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</si>
  <si>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</si>
  <si>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</si>
  <si>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</si>
  <si>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</si>
  <si>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</si>
  <si>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</si>
  <si>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</si>
  <si>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</si>
  <si>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</si>
  <si>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</si>
  <si>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</si>
  <si>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</si>
  <si>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</si>
  <si>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</si>
  <si>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</si>
  <si>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</si>
  <si>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</si>
  <si>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</si>
  <si>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</si>
  <si>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</si>
  <si>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</si>
  <si>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</si>
  <si>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</si>
  <si>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</si>
  <si>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</si>
  <si>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</si>
  <si>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</si>
  <si>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</si>
  <si>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</si>
  <si>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</si>
  <si>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</si>
  <si>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</si>
  <si>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</si>
  <si>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</si>
  <si>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</si>
  <si>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</si>
  <si>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</si>
  <si>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</si>
  <si>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</si>
  <si>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</si>
  <si>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</si>
  <si>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</si>
  <si>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</si>
  <si>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</si>
  <si>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</si>
  <si>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</si>
  <si>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</si>
  <si>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</si>
  <si>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</si>
  <si>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</si>
  <si>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</si>
  <si>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</si>
  <si>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</si>
  <si>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</si>
  <si>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</si>
  <si>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</si>
  <si>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</si>
  <si>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</si>
  <si>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</si>
  <si>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</si>
  <si>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</si>
  <si>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</si>
  <si>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</si>
  <si>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</si>
  <si>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</si>
  <si>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</si>
  <si>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</si>
  <si>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</si>
  <si>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</si>
  <si>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</si>
  <si>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</si>
  <si>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</si>
  <si>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</si>
  <si>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</si>
  <si>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</si>
  <si>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</si>
  <si>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</si>
  <si>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</si>
  <si>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</si>
  <si>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</si>
  <si>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</si>
  <si>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</si>
  <si>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</si>
  <si>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</si>
  <si>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</si>
  <si>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</si>
  <si>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</si>
  <si>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</si>
  <si>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</si>
  <si>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</si>
  <si>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</si>
  <si>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</si>
  <si>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</si>
  <si>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</si>
  <si>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</si>
  <si>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</si>
  <si>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</si>
  <si>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</si>
  <si>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</si>
  <si>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</si>
  <si>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</si>
  <si>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</si>
  <si>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</si>
  <si>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</si>
  <si>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</si>
  <si>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</si>
  <si>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</si>
  <si>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</si>
  <si>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</si>
  <si>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</si>
  <si>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</si>
  <si>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</si>
  <si>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</si>
  <si>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</si>
  <si>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</si>
  <si>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</si>
  <si>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</si>
  <si>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</si>
  <si>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</si>
  <si>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</si>
  <si>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</si>
  <si>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</si>
  <si>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</si>
  <si>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</si>
  <si>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</si>
  <si>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</si>
  <si>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</si>
  <si>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</si>
  <si>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</si>
  <si>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</si>
  <si>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</si>
  <si>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</si>
  <si>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</si>
  <si>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</si>
  <si>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</si>
  <si>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</si>
  <si>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</si>
  <si>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</si>
  <si>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</si>
  <si>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</si>
  <si>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</si>
  <si>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</si>
  <si>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</si>
  <si>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</si>
  <si>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</si>
  <si>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</si>
  <si>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</si>
  <si>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</si>
  <si>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</si>
  <si>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</si>
  <si>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</si>
  <si>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</si>
  <si>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</si>
  <si>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</si>
  <si>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</si>
  <si>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</si>
  <si>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</si>
  <si>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</si>
  <si>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</si>
  <si>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</si>
  <si>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</si>
  <si>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</si>
  <si>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</si>
  <si>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</si>
  <si>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</si>
  <si>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</si>
  <si>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</si>
  <si>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</si>
  <si>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</si>
  <si>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</si>
  <si>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</si>
  <si>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</si>
  <si>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</si>
  <si>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</si>
  <si>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</si>
  <si>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</si>
  <si>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</si>
  <si>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</si>
  <si>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</si>
  <si>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</si>
  <si>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</si>
  <si>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</si>
  <si>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</si>
  <si>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</si>
  <si>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</si>
  <si>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</si>
  <si>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</si>
  <si>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</si>
  <si>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</si>
  <si>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</si>
  <si>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</si>
  <si>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</si>
  <si>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</si>
  <si>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</si>
  <si>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</si>
  <si>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</si>
  <si>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</si>
  <si>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</si>
  <si>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</si>
  <si>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</si>
  <si>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</si>
  <si>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</si>
  <si>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</si>
  <si>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</si>
  <si>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</si>
  <si>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</si>
  <si>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</si>
  <si>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</si>
  <si>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</si>
  <si>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</si>
  <si>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</si>
  <si>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</si>
  <si>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</si>
  <si>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</si>
  <si>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</si>
  <si>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</si>
  <si>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</si>
  <si>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</si>
  <si>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</si>
  <si>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</si>
  <si>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</si>
  <si>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</si>
  <si>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</si>
  <si>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</si>
  <si>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</si>
  <si>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</si>
  <si>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</si>
  <si>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</si>
  <si>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</si>
  <si>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</si>
  <si>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</si>
  <si>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</si>
  <si>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</si>
  <si>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</si>
  <si>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</si>
  <si>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</si>
  <si>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</si>
  <si>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</si>
  <si>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</si>
  <si>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</si>
  <si>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</si>
  <si>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</si>
  <si>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</si>
  <si>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</si>
  <si>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</si>
  <si>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</si>
  <si>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</si>
  <si>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</si>
  <si>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</si>
  <si>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</si>
  <si>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</si>
  <si>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</si>
  <si>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</si>
  <si>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</si>
  <si>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</si>
  <si>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</si>
  <si>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</si>
  <si>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</si>
  <si>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</si>
  <si>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</si>
  <si>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</si>
  <si>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</si>
  <si>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</si>
  <si>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</si>
  <si>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</si>
  <si>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</si>
  <si>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</si>
  <si>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</si>
  <si>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</si>
  <si>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</si>
  <si>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</si>
  <si>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</si>
  <si>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</si>
  <si>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</si>
  <si>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</si>
  <si>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</si>
  <si>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</si>
  <si>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</si>
  <si>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</si>
  <si>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</si>
  <si>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</si>
  <si>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</si>
  <si>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</si>
  <si>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</si>
  <si>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</si>
  <si>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</si>
  <si>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</si>
  <si>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</si>
  <si>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</si>
  <si>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</si>
  <si>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</si>
  <si>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</si>
  <si>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</si>
  <si>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</si>
  <si>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</si>
  <si>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</si>
  <si>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</si>
  <si>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</si>
  <si>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</si>
  <si>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</si>
  <si>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</si>
  <si>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</si>
  <si>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</si>
  <si>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</si>
  <si>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</si>
  <si>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</si>
  <si>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</si>
  <si>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</si>
  <si>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</si>
  <si>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</si>
  <si>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</si>
  <si>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</si>
  <si>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</si>
  <si>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</si>
  <si>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</si>
  <si>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</si>
  <si>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</si>
  <si>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</si>
  <si>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</si>
  <si>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</si>
  <si>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</si>
  <si>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</si>
  <si>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</si>
  <si>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</si>
  <si>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</si>
  <si>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</si>
  <si>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</si>
  <si>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</si>
  <si>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</si>
  <si>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</si>
  <si>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</si>
  <si>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</si>
  <si>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</si>
  <si>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</si>
  <si>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</si>
  <si>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</si>
  <si>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</si>
  <si>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</si>
  <si>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</si>
  <si>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</si>
  <si>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</si>
  <si>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</si>
  <si>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</si>
  <si>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</si>
  <si>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</si>
  <si>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</si>
  <si>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</si>
  <si>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</si>
  <si>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</si>
  <si>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</si>
  <si>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</si>
  <si>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</si>
  <si>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</si>
  <si>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</si>
  <si>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</si>
  <si>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</si>
  <si>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</si>
  <si>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</si>
  <si>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</si>
  <si>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</si>
  <si>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</si>
  <si>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</si>
  <si>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</si>
  <si>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</si>
  <si>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</si>
  <si>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</si>
  <si>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</si>
  <si>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</si>
  <si>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</si>
  <si>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</si>
  <si>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</si>
  <si>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</si>
  <si>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</si>
  <si>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</si>
  <si>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</si>
  <si>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</si>
  <si>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</si>
  <si>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</si>
  <si>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</si>
  <si>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</si>
  <si>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</si>
  <si>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</si>
  <si>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</si>
  <si>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</si>
  <si>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</si>
  <si>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</si>
  <si>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</si>
  <si>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</si>
  <si>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</si>
  <si>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</si>
  <si>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</si>
  <si>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</si>
  <si>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</si>
  <si>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</si>
  <si>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</si>
  <si>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</si>
  <si>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</si>
  <si>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</si>
  <si>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</si>
  <si>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</si>
  <si>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</si>
  <si>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</si>
  <si>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</si>
  <si>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</si>
  <si>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</si>
  <si>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</si>
  <si>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</si>
  <si>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</si>
  <si>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</si>
  <si>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</si>
  <si>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</si>
  <si>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</si>
  <si>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</si>
  <si>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</si>
  <si>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</si>
  <si>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</si>
  <si>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</si>
  <si>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</si>
  <si>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</si>
  <si>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</si>
  <si>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</si>
  <si>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</si>
  <si>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</si>
  <si>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</si>
  <si>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</si>
  <si>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</si>
  <si>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</si>
  <si>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</si>
  <si>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</si>
  <si>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</si>
  <si>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</si>
  <si>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</si>
  <si>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</si>
  <si>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</si>
  <si>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</si>
  <si>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</si>
  <si>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</si>
  <si>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</si>
  <si>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</si>
  <si>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</si>
  <si>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</si>
  <si>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</si>
  <si>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</si>
  <si>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</si>
  <si>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</si>
  <si>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</si>
  <si>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</si>
  <si>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</si>
  <si>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</si>
  <si>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</si>
  <si>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</si>
  <si>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</si>
  <si>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</si>
  <si>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</si>
  <si>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</si>
  <si>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</si>
  <si>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</si>
  <si>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</si>
  <si>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</si>
  <si>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</si>
  <si>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</si>
  <si>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</si>
  <si>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</si>
  <si>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</si>
  <si>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</si>
  <si>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</si>
  <si>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</si>
  <si>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</si>
  <si>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</si>
  <si>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</si>
  <si>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</si>
  <si>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</si>
  <si>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</si>
  <si>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</si>
  <si>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</si>
  <si>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</si>
  <si>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</si>
  <si>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</si>
  <si>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</si>
  <si>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</si>
  <si>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</si>
  <si>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</si>
  <si>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</si>
  <si>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</si>
  <si>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</si>
  <si>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</si>
  <si>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</si>
  <si>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</si>
  <si>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</si>
  <si>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</si>
  <si>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</si>
  <si>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</si>
  <si>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</si>
  <si>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</si>
  <si>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</si>
  <si>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</si>
  <si>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</si>
  <si>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</si>
  <si>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</si>
  <si>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</si>
  <si>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</si>
  <si>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</si>
  <si>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</si>
  <si>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</si>
  <si>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</si>
  <si>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</si>
  <si>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</si>
  <si>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</si>
  <si>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</si>
  <si>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</si>
  <si>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</si>
  <si>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</si>
  <si>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</si>
  <si>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</si>
  <si>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</si>
  <si>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</si>
  <si>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</si>
  <si>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</si>
  <si>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</si>
  <si>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</si>
  <si>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</si>
  <si>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</si>
  <si>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</si>
  <si>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</si>
  <si>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</si>
  <si>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</si>
  <si>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</si>
  <si>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</si>
  <si>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</si>
  <si>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</si>
  <si>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</si>
  <si>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</si>
  <si>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</si>
  <si>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</si>
  <si>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</si>
  <si>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</si>
  <si>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</si>
  <si>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</si>
  <si>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</si>
  <si>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</si>
  <si>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</si>
  <si>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</si>
  <si>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</si>
  <si>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</si>
  <si>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</si>
  <si>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</si>
  <si>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</si>
  <si>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</si>
  <si>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</si>
  <si>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</si>
  <si>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</si>
  <si>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</si>
  <si>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</si>
  <si>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</si>
  <si>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</si>
  <si>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</si>
  <si>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</si>
  <si>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</si>
  <si>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</si>
  <si>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</si>
  <si>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</si>
  <si>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</si>
  <si>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</si>
  <si>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</si>
  <si>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</si>
  <si>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</si>
  <si>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</si>
  <si>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</si>
  <si>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</si>
  <si>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</si>
  <si>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</si>
  <si>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</si>
  <si>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</si>
  <si>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</si>
  <si>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</si>
  <si>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</si>
  <si>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</si>
  <si>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</si>
  <si>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</si>
  <si>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</si>
  <si>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</si>
  <si>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</si>
  <si>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</si>
  <si>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</si>
  <si>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</si>
  <si>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</si>
  <si>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</si>
  <si>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</si>
  <si>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</si>
  <si>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</si>
  <si>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</si>
  <si>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</si>
  <si>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</si>
  <si>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</si>
  <si>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</si>
  <si>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</si>
  <si>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</si>
  <si>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</si>
  <si>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</si>
  <si>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</si>
  <si>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</si>
  <si>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</si>
  <si>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</si>
  <si>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</si>
  <si>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</si>
  <si>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</si>
  <si>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</si>
  <si>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</si>
  <si>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</si>
  <si>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</si>
  <si>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</si>
  <si>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</si>
  <si>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</si>
  <si>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</si>
  <si>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</si>
  <si>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</si>
  <si>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</si>
  <si>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</si>
  <si>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</si>
  <si>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</si>
  <si>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</si>
  <si>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</si>
  <si>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</si>
  <si>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</si>
  <si>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</si>
  <si>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</si>
  <si>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</si>
  <si>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</si>
  <si>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</si>
  <si>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</si>
  <si>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</si>
  <si>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</si>
  <si>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</si>
  <si>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</si>
  <si>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</si>
  <si>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</si>
  <si>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</si>
  <si>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</si>
  <si>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</si>
  <si>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</si>
  <si>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</si>
  <si>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</si>
  <si>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</si>
  <si>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</si>
  <si>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</si>
  <si>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</si>
  <si>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</si>
  <si>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</si>
  <si>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</si>
  <si>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</si>
  <si>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</si>
  <si>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</si>
  <si>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</si>
  <si>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</si>
  <si>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</si>
  <si>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</si>
  <si>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</si>
  <si>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</si>
  <si>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</si>
  <si>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</si>
  <si>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</si>
  <si>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</si>
  <si>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</si>
  <si>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</si>
  <si>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</si>
  <si>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</si>
  <si>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</si>
  <si>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</si>
  <si>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</si>
  <si>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</si>
  <si>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</si>
  <si>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</si>
  <si>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</si>
  <si>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</si>
  <si>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</si>
  <si>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</si>
  <si>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</si>
  <si>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</si>
  <si>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</si>
  <si>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</si>
  <si>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</si>
  <si>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</si>
  <si>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</si>
  <si>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</si>
  <si>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</si>
  <si>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</si>
  <si>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</si>
  <si>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</si>
  <si>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</si>
  <si>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</si>
  <si>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</si>
  <si>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</si>
  <si>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</si>
  <si>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</si>
  <si>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</si>
  <si>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</si>
  <si>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</si>
  <si>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</si>
  <si>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</si>
  <si>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</si>
  <si>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</si>
  <si>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</si>
  <si>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</si>
  <si>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</si>
  <si>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</si>
  <si>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</si>
  <si>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</si>
  <si>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</si>
  <si>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</si>
  <si>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</si>
  <si>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</si>
  <si>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</si>
  <si>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</si>
  <si>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</si>
  <si>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</si>
  <si>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</si>
  <si>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</si>
  <si>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</si>
  <si>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</si>
  <si>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</si>
  <si>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</si>
  <si>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</si>
  <si>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</si>
  <si>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</si>
  <si>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</si>
  <si>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</si>
  <si>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</si>
  <si>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</si>
  <si>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</si>
  <si>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</si>
  <si>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</si>
  <si>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</si>
  <si>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</si>
  <si>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</si>
  <si>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</si>
  <si>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</si>
  <si>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</si>
  <si>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</si>
  <si>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</si>
  <si>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</si>
  <si>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</si>
  <si>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</si>
  <si>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</si>
  <si>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</si>
  <si>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</si>
  <si>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</si>
  <si>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</si>
  <si>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</si>
  <si>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</si>
  <si>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</si>
  <si>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</si>
  <si>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</si>
  <si>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</si>
  <si>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</si>
  <si>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</si>
  <si>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</si>
  <si>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</si>
  <si>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</si>
  <si>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</si>
  <si>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</si>
  <si>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</si>
  <si>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</si>
  <si>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</si>
  <si>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</si>
  <si>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</si>
  <si>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</si>
  <si>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</si>
  <si>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</si>
  <si>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</si>
  <si>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</si>
  <si>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</si>
  <si>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</si>
  <si>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</si>
  <si>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</si>
  <si>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</si>
  <si>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</si>
  <si>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</si>
  <si>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</si>
  <si>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</si>
  <si>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</si>
  <si>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</si>
  <si>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</si>
  <si>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</si>
  <si>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</si>
  <si>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</si>
  <si>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</si>
  <si>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</si>
  <si>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</si>
  <si>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</si>
  <si>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</si>
  <si>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</si>
  <si>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</si>
  <si>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</si>
  <si>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</si>
  <si>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</si>
  <si>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</si>
  <si>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</si>
  <si>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</si>
  <si>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</si>
  <si>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</si>
  <si>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</si>
  <si>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</si>
  <si>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</si>
  <si>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</si>
  <si>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</si>
  <si>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</si>
  <si>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</si>
  <si>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</si>
  <si>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</si>
  <si>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</si>
  <si>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</si>
  <si>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</si>
  <si>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</si>
  <si>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</si>
  <si>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</si>
  <si>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</si>
  <si>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</si>
  <si>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</si>
  <si>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</si>
  <si>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</si>
  <si>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</si>
  <si>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</si>
  <si>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</si>
  <si>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</si>
  <si>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</si>
  <si>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</si>
  <si>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</si>
  <si>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</si>
  <si>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</si>
  <si>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</si>
  <si>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</si>
  <si>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</si>
  <si>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</si>
  <si>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</si>
  <si>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</si>
  <si>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</si>
  <si>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</si>
  <si>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</si>
  <si>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</si>
  <si>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</si>
  <si>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</si>
  <si>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</si>
  <si>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</si>
  <si>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</si>
  <si>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</si>
  <si>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</si>
  <si>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</si>
  <si>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</si>
  <si>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</si>
  <si>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</si>
  <si>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</si>
  <si>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</si>
  <si>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</si>
  <si>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</si>
  <si>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</si>
  <si>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</si>
  <si>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</si>
  <si>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</si>
  <si>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</si>
  <si>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</si>
  <si>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</si>
  <si>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</si>
  <si>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</si>
  <si>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</si>
  <si>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</si>
  <si>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</si>
  <si>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</si>
  <si>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</si>
  <si>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</si>
  <si>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</si>
  <si>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</si>
  <si>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</si>
  <si>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</si>
  <si>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</si>
  <si>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</si>
  <si>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</si>
  <si>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</si>
  <si>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</si>
  <si>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</si>
  <si>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</si>
  <si>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</si>
  <si>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</si>
  <si>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</si>
  <si>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</si>
  <si>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</si>
  <si>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</si>
  <si>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</si>
  <si>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</si>
  <si>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</si>
  <si>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</si>
  <si>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</si>
  <si>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</si>
  <si>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</si>
  <si>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</si>
  <si>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</si>
  <si>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</si>
  <si>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</si>
  <si>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</si>
  <si>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</si>
  <si>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</si>
  <si>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</si>
  <si>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</si>
  <si>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</si>
  <si>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</si>
  <si>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</si>
  <si>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</si>
  <si>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</si>
  <si>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</si>
  <si>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</si>
  <si>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</si>
  <si>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</si>
  <si>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</si>
  <si>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</si>
  <si>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</si>
  <si>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</si>
  <si>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</si>
  <si>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</si>
  <si>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</si>
  <si>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</si>
  <si>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</si>
  <si>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</si>
  <si>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</si>
  <si>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</si>
  <si>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</si>
  <si>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</si>
  <si>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</si>
  <si>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</si>
  <si>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</si>
  <si>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</si>
  <si>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</si>
  <si>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</si>
  <si>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</si>
  <si>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</si>
  <si>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</si>
  <si>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</si>
  <si>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</si>
  <si>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</si>
  <si>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</si>
  <si>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</si>
  <si>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</si>
  <si>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</si>
  <si>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</si>
  <si>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</si>
  <si>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</si>
  <si>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</si>
  <si>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</si>
  <si>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</si>
  <si>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</si>
  <si>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</si>
  <si>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</si>
  <si>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</si>
  <si>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</si>
  <si>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</si>
  <si>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</si>
  <si>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</si>
  <si>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</si>
  <si>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</si>
  <si>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</si>
  <si>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</si>
  <si>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</si>
  <si>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</si>
  <si>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</si>
  <si>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</si>
  <si>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</si>
  <si>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</si>
  <si>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</si>
  <si>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</si>
  <si>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</si>
  <si>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</si>
  <si>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</si>
  <si>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</si>
  <si>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</si>
  <si>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</si>
  <si>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</si>
  <si>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</si>
  <si>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</si>
  <si>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</si>
  <si>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</si>
  <si>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</si>
  <si>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</si>
  <si>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</si>
  <si>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</si>
  <si>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</si>
  <si>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</si>
  <si>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</si>
  <si>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</si>
  <si>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</si>
  <si>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</si>
  <si>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</si>
  <si>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</si>
  <si>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</si>
  <si>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</si>
  <si>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</si>
  <si>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</si>
  <si>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</si>
  <si>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</si>
  <si>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</si>
  <si>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</si>
  <si>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</si>
  <si>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</si>
  <si>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</si>
  <si>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</si>
  <si>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</si>
  <si>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</si>
  <si>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</si>
  <si>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</si>
  <si>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</si>
  <si>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</si>
  <si>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</si>
  <si>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</si>
  <si>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</si>
  <si>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</si>
  <si>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</si>
  <si>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</si>
  <si>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</si>
  <si>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</si>
  <si>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</si>
  <si>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</si>
  <si>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</si>
  <si>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</si>
  <si>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</si>
  <si>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</si>
  <si>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</si>
  <si>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</si>
  <si>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</si>
  <si>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</si>
  <si>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</si>
  <si>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</si>
  <si>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</si>
  <si>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</si>
  <si>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</si>
  <si>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</si>
  <si>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</si>
  <si>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</si>
  <si>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</si>
  <si>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</si>
  <si>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</si>
  <si>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</si>
  <si>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</si>
  <si>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</si>
  <si>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</si>
  <si>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</si>
  <si>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</si>
  <si>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</si>
  <si>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</si>
  <si>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</si>
  <si>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</si>
  <si>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</si>
  <si>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</si>
  <si>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</si>
  <si>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</si>
  <si>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</si>
  <si>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</si>
  <si>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</si>
  <si>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</si>
  <si>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</si>
  <si>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</si>
  <si>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</si>
  <si>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</si>
  <si>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</si>
  <si>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</si>
  <si>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</si>
  <si>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</si>
  <si>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</si>
  <si>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</si>
  <si>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</si>
  <si>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</si>
  <si>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</si>
  <si>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</si>
  <si>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</si>
  <si>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</si>
  <si>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</si>
  <si>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</si>
  <si>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</si>
  <si>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</si>
  <si>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</si>
  <si>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</si>
  <si>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</si>
  <si>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</si>
  <si>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</si>
  <si>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</si>
  <si>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</si>
  <si>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</si>
  <si>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</si>
  <si>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</si>
  <si>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</si>
  <si>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</si>
  <si>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</si>
  <si>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</si>
  <si>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</si>
  <si>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</si>
  <si>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</si>
  <si>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</si>
  <si>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</si>
  <si>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</si>
  <si>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</si>
  <si>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</si>
  <si>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</si>
  <si>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</si>
  <si>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</si>
  <si>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</si>
  <si>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</si>
  <si>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</si>
  <si>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</si>
  <si>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</si>
  <si>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</si>
  <si>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</si>
  <si>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</si>
  <si>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</si>
  <si>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</si>
  <si>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</si>
  <si>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</si>
  <si>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</si>
  <si>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</si>
  <si>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</si>
  <si>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</si>
  <si>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</si>
  <si>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</si>
  <si>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</si>
  <si>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</si>
  <si>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</si>
  <si>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</si>
  <si>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</si>
  <si>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</si>
  <si>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</si>
  <si>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</si>
  <si>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</si>
  <si>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</si>
  <si>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</si>
  <si>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</si>
  <si>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</si>
  <si>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</si>
  <si>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</si>
  <si>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</si>
  <si>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</si>
  <si>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</si>
  <si>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</si>
  <si>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</si>
  <si>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</si>
  <si>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</si>
  <si>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</si>
  <si>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</si>
  <si>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</si>
  <si>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</si>
  <si>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</si>
  <si>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</si>
  <si>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</si>
  <si>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</si>
  <si>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</si>
  <si>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</si>
  <si>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</si>
  <si>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</si>
  <si>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</si>
  <si>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</si>
  <si>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</si>
  <si>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</si>
  <si>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</si>
  <si>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</si>
  <si>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</si>
  <si>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</si>
  <si>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</si>
  <si>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</si>
  <si>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</si>
  <si>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</si>
  <si>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</si>
  <si>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</si>
  <si>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</si>
  <si>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</si>
  <si>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</si>
  <si>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</si>
  <si>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</si>
  <si>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</si>
  <si>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</si>
  <si>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</si>
  <si>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</si>
  <si>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</si>
  <si>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</si>
  <si>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</si>
  <si>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</si>
  <si>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</si>
  <si>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</si>
  <si>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</si>
  <si>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</si>
  <si>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</si>
  <si>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</si>
  <si>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</si>
  <si>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</si>
  <si>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</si>
  <si>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</si>
  <si>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</si>
  <si>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</si>
  <si>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</si>
  <si>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</si>
  <si>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</si>
  <si>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</si>
  <si>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</si>
  <si>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</si>
  <si>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</si>
  <si>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</si>
  <si>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</si>
  <si>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</si>
  <si>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</si>
  <si>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</si>
  <si>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</si>
  <si>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</si>
  <si>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</si>
  <si>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</si>
  <si>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</si>
  <si>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</si>
  <si>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</si>
  <si>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</si>
  <si>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</si>
  <si>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</si>
  <si>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</si>
  <si>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</si>
  <si>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</si>
  <si>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</si>
  <si>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</si>
  <si>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</si>
  <si>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</si>
  <si>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</si>
  <si>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</si>
  <si>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</si>
  <si>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</si>
  <si>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</si>
  <si>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</si>
  <si>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</si>
  <si>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</si>
  <si>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</si>
  <si>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</si>
  <si>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</si>
  <si>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</si>
  <si>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</si>
  <si>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</si>
  <si>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</si>
  <si>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</si>
  <si>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</si>
  <si>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</si>
  <si>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</si>
  <si>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</si>
  <si>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</si>
  <si>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</si>
  <si>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</si>
  <si>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</si>
  <si>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</si>
  <si>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</si>
  <si>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</si>
  <si>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</si>
  <si>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</si>
  <si>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</si>
  <si>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</si>
  <si>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</si>
  <si>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</si>
  <si>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</si>
  <si>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</si>
  <si>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</si>
  <si>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</si>
  <si>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</si>
  <si>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</si>
  <si>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</si>
  <si>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</si>
  <si>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</si>
  <si>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</si>
  <si>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</si>
  <si>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</si>
  <si>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</si>
  <si>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</si>
  <si>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</si>
  <si>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</si>
  <si>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</si>
  <si>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</si>
  <si>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</si>
  <si>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</si>
  <si>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</si>
  <si>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</si>
  <si>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</si>
  <si>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</si>
  <si>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</si>
  <si>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</si>
  <si>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</si>
  <si>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</si>
  <si>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</si>
  <si>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</si>
  <si>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</si>
  <si>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</si>
  <si>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</si>
  <si>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</si>
  <si>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</si>
  <si>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</si>
  <si>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</si>
  <si>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</si>
  <si>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</si>
  <si>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</si>
  <si>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</si>
  <si>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</si>
  <si>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</si>
  <si>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</si>
  <si>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</si>
  <si>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</si>
  <si>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</si>
  <si>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</si>
  <si>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</si>
  <si>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</si>
  <si>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</si>
  <si>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</si>
  <si>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</si>
  <si>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</si>
  <si>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</si>
  <si>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</si>
  <si>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</si>
  <si>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</si>
  <si>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</si>
  <si>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</si>
  <si>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</si>
  <si>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</si>
  <si>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</si>
  <si>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</si>
  <si>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</si>
  <si>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</si>
  <si>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</si>
  <si>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</si>
  <si>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</si>
  <si>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</si>
  <si>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</si>
  <si>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</si>
  <si>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</si>
  <si>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</si>
  <si>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</si>
  <si>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</si>
  <si>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</si>
  <si>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</si>
  <si>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</si>
  <si>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</si>
  <si>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</si>
  <si>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</si>
  <si>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</si>
  <si>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</si>
  <si>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</si>
  <si>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</si>
  <si>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</si>
  <si>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</si>
  <si>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</si>
  <si>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</si>
  <si>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</si>
  <si>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</si>
  <si>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</si>
  <si>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</si>
  <si>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</si>
  <si>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</si>
  <si>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</si>
  <si>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</si>
  <si>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</si>
  <si>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</si>
  <si>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</si>
  <si>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</si>
  <si>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</si>
  <si>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</si>
  <si>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</si>
  <si>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</si>
  <si>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</si>
  <si>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</si>
  <si>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</si>
  <si>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</si>
  <si>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</si>
  <si>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</si>
  <si>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</si>
  <si>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</si>
  <si>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</si>
  <si>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</si>
  <si>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</si>
  <si>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</si>
  <si>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</si>
  <si>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</si>
  <si>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</si>
  <si>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</si>
  <si>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</si>
  <si>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</si>
  <si>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</si>
  <si>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</si>
  <si>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</si>
  <si>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</si>
  <si>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</si>
  <si>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</si>
  <si>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</si>
  <si>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</si>
  <si>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</si>
  <si>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</si>
  <si>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</si>
  <si>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</si>
  <si>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</si>
  <si>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</si>
  <si>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</si>
  <si>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</si>
  <si>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</si>
  <si>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</si>
  <si>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</si>
  <si>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</si>
  <si>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</si>
  <si>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</si>
  <si>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</si>
  <si>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</si>
  <si>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</si>
  <si>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</si>
  <si>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</si>
  <si>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</si>
  <si>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</si>
  <si>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</si>
  <si>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</si>
  <si>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</si>
  <si>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</si>
  <si>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</si>
  <si>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</si>
  <si>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</si>
  <si>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</si>
  <si>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</si>
  <si>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</si>
  <si>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</si>
  <si>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</si>
  <si>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</si>
  <si>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</si>
  <si>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</si>
  <si>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</si>
  <si>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</si>
  <si>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</si>
  <si>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</si>
  <si>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</si>
  <si>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</si>
  <si>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</si>
  <si>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</si>
  <si>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</si>
  <si>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</si>
  <si>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</si>
  <si>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</si>
  <si>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</si>
  <si>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</si>
  <si>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</si>
  <si>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</si>
  <si>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</si>
  <si>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</si>
  <si>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</si>
  <si>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</si>
  <si>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</si>
  <si>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</si>
  <si>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</si>
  <si>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</si>
  <si>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</si>
  <si>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</si>
  <si>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</si>
  <si>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</si>
  <si>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</si>
  <si>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</si>
  <si>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</si>
  <si>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</si>
  <si>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</si>
  <si>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</si>
  <si>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</si>
  <si>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</si>
  <si>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</si>
  <si>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</si>
  <si>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</si>
  <si>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</si>
  <si>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</si>
  <si>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</si>
  <si>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</si>
  <si>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</si>
  <si>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</si>
  <si>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</si>
  <si>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</si>
  <si>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</si>
  <si>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</si>
  <si>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</si>
  <si>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</si>
  <si>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</si>
  <si>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</si>
  <si>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</si>
  <si>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</si>
  <si>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</si>
  <si>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</si>
  <si>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</si>
  <si>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</si>
  <si>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</si>
  <si>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</si>
  <si>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</si>
  <si>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</si>
  <si>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</si>
  <si>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</si>
  <si>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</si>
  <si>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</si>
  <si>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</si>
  <si>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</si>
  <si>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</si>
  <si>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</si>
  <si>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</si>
  <si>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</si>
  <si>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</si>
  <si>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</si>
  <si>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</si>
  <si>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</si>
  <si>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</si>
  <si>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</si>
  <si>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</si>
  <si>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</si>
  <si>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</si>
  <si>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</si>
  <si>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</si>
  <si>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</si>
  <si>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</si>
  <si>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</si>
  <si>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</si>
  <si>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</si>
  <si>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</si>
  <si>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</si>
  <si>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</si>
  <si>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</si>
  <si>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</si>
  <si>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</si>
  <si>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</si>
  <si>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</si>
  <si>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</si>
  <si>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</si>
  <si>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</si>
  <si>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</si>
  <si>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</si>
  <si>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</si>
  <si>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</si>
  <si>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</si>
  <si>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</si>
  <si>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</si>
  <si>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</si>
  <si>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</si>
  <si>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</si>
  <si>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</si>
  <si>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</si>
  <si>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</si>
  <si>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</si>
  <si>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</si>
  <si>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</si>
  <si>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</si>
  <si>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</si>
  <si>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</si>
  <si>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</si>
  <si>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</si>
  <si>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</si>
  <si>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</si>
  <si>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</si>
  <si>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</si>
  <si>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</si>
  <si>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</si>
  <si>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</si>
  <si>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</si>
  <si>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</si>
  <si>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</si>
  <si>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</si>
  <si>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</si>
  <si>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</si>
  <si>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</si>
  <si>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</si>
  <si>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</si>
  <si>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</si>
  <si>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</si>
  <si>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</si>
  <si>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</si>
  <si>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</si>
  <si>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</si>
  <si>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</si>
  <si>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</si>
  <si>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</si>
  <si>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</si>
  <si>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</si>
  <si>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</si>
  <si>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</si>
  <si>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</si>
  <si>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</si>
  <si>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</si>
  <si>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</si>
  <si>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</si>
  <si>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</si>
  <si>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</si>
  <si>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</si>
  <si>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</si>
  <si>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</si>
  <si>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</si>
  <si>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</si>
  <si>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</si>
  <si>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</si>
  <si>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</si>
  <si>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</si>
  <si>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</si>
  <si>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</si>
  <si>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</si>
  <si>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</si>
  <si>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</si>
  <si>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</si>
  <si>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</si>
  <si>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</si>
  <si>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</si>
  <si>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</si>
  <si>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</si>
  <si>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</si>
  <si>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</si>
  <si>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</si>
  <si>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</si>
  <si>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</si>
  <si>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</si>
  <si>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</si>
  <si>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</si>
  <si>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</si>
  <si>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</si>
  <si>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</si>
  <si>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</si>
  <si>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</si>
  <si>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</si>
  <si>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</si>
  <si>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</si>
  <si>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</si>
  <si>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</si>
  <si>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</si>
  <si>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</si>
  <si>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</si>
  <si>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</si>
  <si>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</si>
  <si>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</si>
  <si>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</si>
  <si>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</si>
  <si>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</si>
  <si>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</si>
  <si>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</si>
  <si>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</si>
  <si>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</si>
  <si>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</si>
  <si>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</si>
  <si>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</si>
  <si>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</si>
  <si>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</si>
  <si>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</si>
  <si>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</si>
  <si>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</si>
  <si>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</si>
  <si>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</si>
  <si>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</si>
  <si>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</si>
  <si>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</si>
  <si>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</si>
  <si>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</si>
  <si>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</si>
  <si>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</si>
  <si>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</si>
  <si>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</si>
  <si>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</si>
  <si>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</si>
  <si>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</si>
  <si>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</si>
  <si>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</si>
  <si>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</si>
  <si>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</si>
  <si>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</si>
  <si>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</si>
  <si>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</si>
  <si>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</si>
  <si>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</si>
  <si>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</si>
  <si>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</si>
  <si>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</si>
  <si>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</si>
  <si>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</si>
  <si>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</si>
  <si>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</si>
  <si>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</si>
  <si>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</si>
  <si>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</si>
  <si>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</si>
  <si>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</si>
  <si>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</si>
  <si>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</si>
  <si>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</si>
  <si>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</si>
  <si>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</si>
  <si>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</si>
  <si>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</si>
  <si>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</si>
  <si>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</si>
  <si>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</si>
  <si>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</si>
  <si>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</si>
  <si>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</si>
  <si>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</si>
  <si>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</si>
  <si>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</si>
  <si>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</si>
  <si>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</si>
  <si>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</si>
  <si>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</si>
  <si>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</si>
  <si>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</si>
  <si>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</si>
  <si>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</si>
  <si>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</si>
  <si>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</si>
  <si>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</si>
  <si>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</si>
  <si>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</si>
  <si>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</si>
  <si>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</si>
  <si>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</si>
  <si>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</si>
  <si>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</si>
  <si>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</si>
  <si>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</si>
  <si>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</si>
  <si>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</si>
  <si>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</si>
  <si>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</si>
  <si>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</si>
  <si>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</si>
  <si>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</si>
  <si>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</si>
  <si>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</si>
  <si>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</si>
  <si>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</si>
  <si>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</si>
  <si>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</si>
  <si>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</si>
  <si>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</si>
  <si>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</si>
  <si>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</si>
  <si>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</si>
  <si>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</si>
  <si>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</si>
  <si>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</si>
  <si>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</si>
  <si>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</si>
  <si>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</si>
  <si>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</si>
  <si>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</si>
  <si>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</si>
  <si>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</si>
  <si>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</si>
  <si>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</si>
  <si>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</si>
  <si>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</si>
  <si>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</si>
  <si>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</si>
  <si>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</si>
  <si>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</si>
  <si>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</si>
  <si>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</si>
  <si>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</si>
  <si>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</si>
  <si>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</si>
  <si>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</si>
  <si>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</si>
  <si>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</si>
  <si>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</si>
  <si>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</si>
  <si>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</si>
  <si>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</si>
  <si>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</si>
  <si>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</si>
  <si>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</si>
  <si>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</si>
  <si>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</si>
  <si>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</si>
  <si>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</si>
  <si>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</si>
  <si>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</si>
  <si>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</si>
  <si>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</si>
  <si>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</si>
  <si>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</si>
  <si>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</si>
  <si>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</si>
  <si>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</si>
  <si>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</si>
  <si>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</si>
  <si>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</si>
  <si>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</si>
  <si>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</si>
  <si>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</si>
  <si>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</si>
  <si>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</si>
  <si>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</si>
  <si>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</si>
  <si>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</si>
  <si>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</si>
  <si>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</si>
  <si>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</si>
  <si>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</si>
  <si>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</si>
  <si>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</si>
  <si>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</si>
  <si>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</si>
  <si>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</si>
  <si>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</si>
  <si>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</si>
  <si>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</si>
  <si>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</si>
  <si>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</si>
  <si>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</si>
  <si>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</si>
  <si>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</si>
  <si>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</si>
  <si>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</si>
  <si>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</si>
  <si>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</si>
  <si>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</si>
  <si>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</si>
  <si>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</si>
  <si>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</si>
  <si>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</si>
  <si>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</si>
  <si>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</si>
  <si>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</si>
  <si>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</si>
  <si>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</si>
  <si>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</si>
  <si>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</si>
  <si>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</si>
  <si>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</si>
  <si>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</si>
  <si>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</si>
  <si>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</si>
  <si>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</si>
  <si>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</si>
  <si>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</si>
  <si>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</si>
  <si>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</si>
  <si>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</si>
  <si>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</si>
  <si>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</si>
  <si>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</si>
  <si>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</si>
  <si>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</si>
  <si>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</si>
  <si>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</si>
  <si>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</si>
  <si>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</si>
  <si>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</si>
  <si>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</si>
  <si>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</si>
  <si>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</si>
  <si>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</si>
  <si>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</si>
  <si>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</si>
  <si>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</si>
  <si>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</si>
  <si>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</si>
  <si>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</si>
  <si>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</si>
  <si>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</si>
  <si>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</si>
  <si>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</si>
  <si>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</si>
  <si>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</si>
  <si>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</si>
  <si>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</si>
  <si>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</si>
  <si>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</si>
  <si>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</si>
  <si>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</si>
  <si>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</si>
  <si>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</si>
  <si>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</si>
  <si>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</si>
  <si>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</si>
  <si>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</si>
  <si>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</si>
  <si>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</si>
  <si>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</si>
  <si>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</si>
  <si>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</si>
  <si>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</si>
  <si>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</si>
  <si>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</si>
  <si>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</si>
  <si>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</si>
  <si>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</si>
  <si>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</si>
  <si>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</si>
  <si>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</si>
  <si>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</si>
  <si>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</si>
  <si>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</si>
  <si>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</si>
  <si>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</si>
  <si>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</si>
  <si>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</si>
  <si>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</si>
  <si>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</si>
  <si>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</si>
  <si>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</si>
  <si>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</si>
  <si>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</si>
  <si>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</si>
  <si>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</si>
  <si>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</si>
  <si>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</si>
  <si>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</si>
  <si>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</si>
  <si>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</si>
  <si>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</si>
  <si>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</si>
  <si>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</si>
  <si>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</si>
  <si>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</si>
  <si>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</si>
  <si>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</si>
  <si>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</si>
  <si>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</si>
  <si>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</si>
  <si>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</si>
  <si>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</si>
  <si>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</si>
  <si>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</si>
  <si>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</si>
  <si>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</si>
  <si>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</si>
  <si>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</si>
  <si>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</si>
  <si>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</si>
  <si>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</si>
  <si>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</si>
  <si>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</si>
  <si>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</si>
  <si>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</si>
  <si>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</si>
  <si>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</si>
  <si>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</si>
  <si>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</si>
  <si>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</si>
  <si>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</si>
  <si>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</si>
  <si>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</si>
  <si>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</si>
  <si>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</si>
  <si>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</si>
  <si>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</si>
  <si>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</si>
  <si>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</si>
  <si>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</si>
  <si>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</si>
  <si>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</si>
  <si>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</si>
  <si>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</si>
  <si>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</si>
  <si>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</si>
  <si>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</si>
  <si>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</si>
  <si>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</si>
  <si>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</si>
  <si>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</si>
  <si>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</si>
  <si>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</si>
  <si>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</si>
  <si>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</si>
  <si>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</si>
  <si>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</si>
  <si>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</si>
  <si>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</si>
  <si>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</si>
  <si>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</si>
  <si>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</si>
  <si>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</si>
  <si>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</si>
  <si>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</si>
  <si>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</si>
  <si>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</si>
  <si>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</si>
  <si>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</si>
  <si>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</si>
  <si>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</si>
  <si>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</si>
  <si>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</si>
  <si>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</si>
  <si>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</si>
  <si>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</si>
  <si>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</si>
  <si>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</si>
  <si>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</si>
  <si>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</si>
  <si>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</si>
  <si>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</si>
  <si>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</si>
  <si>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</si>
  <si>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</si>
  <si>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</si>
  <si>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</si>
  <si>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</si>
  <si>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</si>
  <si>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</si>
  <si>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</si>
  <si>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</si>
  <si>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</si>
  <si>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</si>
  <si>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</si>
  <si>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</si>
  <si>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</si>
  <si>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</si>
  <si>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</si>
  <si>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</si>
  <si>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</si>
  <si>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</si>
  <si>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</si>
  <si>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</si>
  <si>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</si>
  <si>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</si>
  <si>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</si>
  <si>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</si>
  <si>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</si>
  <si>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</si>
  <si>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</si>
  <si>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</si>
  <si>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</si>
  <si>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</si>
  <si>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</si>
  <si>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</si>
  <si>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</si>
  <si>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</si>
  <si>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</si>
  <si>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</si>
  <si>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</si>
  <si>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</si>
  <si>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</si>
  <si>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</si>
  <si>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</si>
  <si>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</si>
  <si>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</si>
  <si>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</si>
  <si>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</si>
  <si>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</si>
  <si>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</si>
  <si>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</si>
  <si>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</si>
  <si>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</si>
  <si>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</si>
  <si>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</si>
  <si>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</si>
  <si>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</si>
  <si>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</si>
  <si>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</si>
  <si>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</si>
  <si>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</si>
  <si>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</si>
  <si>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</si>
  <si>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</si>
  <si>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</si>
  <si>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</si>
  <si>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</si>
  <si>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</si>
  <si>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</si>
  <si>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</si>
  <si>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</si>
  <si>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</si>
  <si>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</si>
  <si>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</si>
  <si>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</si>
  <si>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</si>
  <si>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</si>
  <si>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</si>
  <si>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</si>
  <si>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</si>
  <si>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</si>
  <si>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</si>
  <si>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</si>
  <si>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</si>
  <si>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</si>
  <si>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</si>
  <si>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</si>
  <si>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</si>
  <si>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</si>
  <si>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</si>
  <si>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</si>
  <si>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</si>
  <si>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</si>
  <si>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</si>
  <si>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</si>
  <si>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</si>
  <si>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</si>
  <si>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</si>
  <si>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</si>
  <si>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</si>
  <si>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</si>
  <si>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</si>
  <si>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</si>
  <si>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</si>
  <si>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</si>
  <si>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</si>
  <si>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</si>
  <si>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</si>
  <si>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</si>
  <si>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</si>
  <si>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</si>
  <si>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</si>
  <si>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</si>
  <si>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</si>
  <si>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</si>
  <si>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</si>
  <si>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</si>
  <si>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</si>
  <si>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</si>
  <si>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</si>
  <si>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</si>
  <si>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</si>
  <si>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</si>
  <si>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</si>
  <si>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</si>
  <si>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</si>
  <si>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</si>
  <si>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</si>
  <si>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</si>
  <si>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</si>
  <si>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</si>
  <si>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</si>
  <si>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</si>
  <si>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</si>
  <si>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</si>
  <si>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</si>
  <si>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</si>
  <si>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</si>
  <si>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</si>
  <si>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</si>
  <si>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</si>
  <si>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</si>
  <si>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</si>
  <si>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</si>
  <si>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</si>
  <si>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</si>
  <si>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</si>
  <si>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</si>
  <si>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</si>
  <si>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</si>
  <si>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</si>
  <si>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</si>
  <si>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</si>
  <si>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</si>
  <si>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</si>
  <si>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</si>
  <si>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</si>
  <si>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</si>
  <si>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</si>
  <si>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</si>
  <si>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</si>
  <si>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</si>
  <si>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</si>
  <si>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</si>
  <si>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</si>
  <si>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</si>
  <si>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</si>
  <si>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</si>
  <si>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</si>
  <si>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</si>
  <si>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</si>
  <si>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</si>
  <si>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</si>
  <si>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</si>
  <si>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</si>
  <si>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</si>
  <si>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</si>
  <si>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</si>
  <si>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</si>
  <si>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</si>
  <si>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</si>
  <si>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</si>
  <si>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</si>
  <si>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</si>
  <si>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</si>
  <si>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</si>
  <si>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</si>
  <si>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</si>
  <si>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</si>
  <si>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</si>
  <si>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</si>
  <si>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</si>
  <si>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</si>
  <si>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</si>
  <si>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</si>
  <si>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</si>
  <si>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</si>
  <si>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</si>
  <si>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</si>
  <si>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</si>
  <si>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</si>
  <si>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</si>
  <si>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</si>
  <si>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</si>
  <si>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</si>
  <si>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</si>
  <si>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</si>
  <si>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</si>
  <si>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</si>
  <si>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</si>
  <si>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</si>
  <si>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</si>
  <si>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</si>
  <si>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</si>
  <si>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</si>
  <si>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</si>
  <si>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</si>
  <si>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</si>
  <si>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</si>
  <si>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</si>
  <si>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</si>
  <si>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</si>
  <si>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</si>
  <si>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</si>
  <si>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</si>
  <si>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</si>
  <si>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</si>
  <si>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</si>
  <si>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</si>
  <si>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</si>
  <si>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</si>
  <si>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</si>
  <si>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</si>
  <si>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</si>
  <si>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</si>
  <si>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</si>
  <si>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</si>
  <si>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</si>
  <si>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</si>
  <si>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</si>
  <si>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</si>
  <si>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</si>
  <si>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</si>
  <si>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</si>
  <si>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</si>
  <si>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</si>
  <si>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</si>
  <si>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</si>
  <si>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</si>
  <si>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</si>
  <si>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</si>
  <si>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</si>
  <si>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</si>
  <si>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</si>
  <si>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</si>
  <si>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</si>
  <si>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</si>
  <si>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</si>
  <si>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</si>
  <si>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</si>
  <si>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</si>
  <si>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</si>
  <si>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</si>
  <si>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</si>
  <si>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</si>
  <si>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</si>
  <si>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</si>
  <si>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</si>
  <si>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</si>
  <si>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</si>
  <si>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</si>
  <si>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</si>
  <si>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</si>
  <si>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</si>
  <si>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</si>
  <si>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</si>
  <si>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</si>
  <si>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</si>
  <si>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</si>
  <si>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</si>
  <si>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</si>
  <si>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</si>
  <si>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</si>
  <si>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</si>
  <si>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</si>
  <si>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</si>
  <si>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</si>
  <si>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</si>
  <si>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</si>
  <si>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</si>
  <si>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</si>
  <si>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</si>
  <si>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</si>
  <si>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</si>
  <si>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</si>
  <si>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</si>
  <si>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</si>
  <si>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</si>
  <si>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</si>
  <si>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</si>
  <si>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</si>
  <si>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</si>
  <si>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</si>
  <si>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</si>
  <si>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</si>
  <si>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</si>
  <si>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</si>
  <si>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</si>
  <si>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</si>
  <si>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</si>
  <si>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</si>
  <si>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</si>
  <si>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</si>
  <si>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</si>
  <si>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</si>
  <si>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</si>
  <si>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</si>
  <si>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</si>
  <si>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</si>
  <si>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</si>
  <si>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</si>
  <si>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</si>
  <si>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</si>
  <si>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</si>
  <si>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</si>
  <si>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</si>
  <si>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</si>
  <si>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</si>
  <si>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</si>
  <si>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</si>
  <si>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</si>
  <si>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</si>
  <si>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</si>
  <si>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</si>
  <si>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</si>
  <si>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</si>
  <si>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</si>
  <si>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</si>
  <si>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</si>
  <si>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</si>
  <si>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</si>
  <si>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</si>
  <si>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</si>
  <si>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</si>
  <si>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</si>
  <si>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</si>
  <si>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</si>
  <si>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</si>
  <si>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</si>
  <si>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</si>
  <si>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</si>
  <si>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</si>
  <si>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</si>
  <si>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</si>
  <si>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</si>
  <si>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</si>
  <si>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</si>
  <si>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</si>
  <si>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</si>
  <si>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</si>
  <si>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</si>
  <si>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</si>
  <si>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</si>
  <si>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</si>
  <si>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</si>
  <si>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</si>
  <si>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</si>
  <si>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</si>
  <si>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</si>
  <si>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</si>
  <si>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</si>
  <si>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</si>
  <si>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</si>
  <si>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</si>
  <si>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</si>
  <si>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</si>
  <si>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</si>
  <si>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</si>
  <si>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</si>
  <si>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</si>
  <si>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</si>
  <si>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</si>
  <si>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</si>
  <si>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</si>
  <si>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</si>
  <si>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</si>
  <si>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</si>
  <si>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</si>
  <si>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</si>
  <si>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</si>
  <si>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</si>
  <si>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</si>
  <si>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</si>
  <si>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</si>
  <si>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</si>
  <si>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</si>
  <si>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</si>
  <si>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</si>
  <si>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</si>
  <si>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</si>
  <si>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</si>
  <si>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</si>
  <si>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</si>
  <si>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</si>
  <si>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</si>
  <si>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</si>
  <si>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</si>
  <si>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</si>
  <si>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</si>
  <si>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</si>
  <si>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</si>
  <si>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</si>
  <si>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</si>
  <si>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</si>
  <si>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</si>
  <si>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</si>
  <si>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</si>
  <si>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</si>
  <si>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</si>
  <si>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</si>
  <si>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</si>
  <si>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</si>
  <si>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</si>
  <si>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</si>
  <si>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</si>
  <si>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</si>
  <si>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</si>
  <si>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</si>
  <si>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</si>
  <si>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</si>
  <si>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</si>
  <si>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</si>
  <si>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</si>
  <si>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</si>
  <si>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</si>
  <si>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</si>
  <si>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</si>
  <si>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</si>
  <si>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</si>
  <si>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</si>
  <si>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</si>
  <si>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</si>
  <si>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</si>
  <si>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</si>
  <si>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</si>
  <si>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</si>
  <si>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</si>
  <si>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</si>
  <si>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</si>
  <si>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</si>
  <si>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</si>
  <si>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</si>
  <si>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</si>
  <si>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</si>
  <si>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</si>
  <si>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</si>
  <si>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</si>
  <si>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</si>
  <si>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</si>
  <si>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</si>
  <si>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</si>
  <si>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</si>
  <si>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</si>
  <si>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</si>
  <si>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</si>
  <si>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</si>
  <si>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</si>
  <si>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</si>
  <si>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</si>
  <si>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</si>
  <si>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</si>
  <si>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</si>
  <si>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</si>
  <si>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</si>
  <si>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</si>
  <si>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</si>
  <si>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</si>
  <si>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</si>
  <si>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</si>
  <si>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</si>
  <si>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</si>
  <si>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</si>
  <si>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</si>
  <si>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</si>
  <si>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</si>
  <si>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</si>
  <si>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</si>
  <si>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</si>
  <si>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</si>
  <si>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</si>
  <si>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</si>
  <si>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</si>
  <si>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</si>
  <si>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</si>
  <si>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</si>
  <si>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</si>
  <si>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</si>
  <si>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</si>
  <si>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</si>
  <si>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</si>
  <si>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</si>
  <si>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</si>
  <si>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</si>
  <si>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</si>
  <si>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</si>
  <si>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</si>
  <si>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</si>
  <si>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</si>
  <si>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</si>
  <si>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</si>
  <si>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</si>
  <si>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</si>
  <si>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</si>
  <si>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</si>
  <si>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</si>
  <si>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</si>
  <si>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</si>
  <si>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</si>
  <si>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</si>
  <si>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</si>
  <si>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</si>
  <si>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</si>
  <si>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</si>
  <si>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</si>
  <si>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</si>
  <si>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</si>
  <si>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</si>
  <si>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</si>
  <si>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</si>
  <si>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</si>
  <si>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</si>
  <si>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</si>
  <si>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</si>
  <si>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</si>
  <si>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</si>
  <si>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</si>
  <si>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</si>
  <si>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</si>
  <si>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</si>
  <si>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</si>
  <si>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</si>
  <si>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</si>
  <si>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</si>
  <si>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</si>
  <si>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</si>
  <si>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</si>
  <si>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</si>
  <si>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</si>
  <si>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</si>
  <si>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</si>
  <si>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</si>
  <si>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</si>
  <si>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</si>
  <si>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</si>
  <si>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</si>
  <si>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</si>
  <si>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</si>
  <si>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</si>
  <si>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</si>
  <si>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</si>
  <si>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</si>
  <si>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</si>
  <si>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</si>
  <si>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</si>
  <si>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</si>
  <si>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</si>
  <si>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</si>
  <si>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</si>
  <si>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</si>
  <si>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</si>
  <si>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</si>
  <si>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</si>
  <si>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</si>
  <si>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</si>
  <si>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</si>
  <si>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</si>
  <si>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</si>
  <si>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</si>
  <si>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</si>
  <si>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</si>
  <si>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</si>
  <si>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</si>
  <si>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</si>
  <si>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</si>
  <si>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</si>
  <si>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</si>
  <si>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</si>
  <si>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</si>
  <si>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</si>
  <si>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</si>
  <si>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</si>
  <si>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</si>
  <si>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</si>
  <si>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</si>
  <si>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</si>
  <si>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</si>
  <si>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</si>
  <si>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</si>
  <si>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</si>
  <si>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</si>
  <si>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</si>
  <si>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</si>
  <si>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</si>
  <si>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</si>
  <si>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</si>
  <si>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</si>
  <si>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</si>
  <si>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</si>
  <si>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</si>
  <si>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</si>
  <si>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</si>
  <si>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</si>
  <si>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</si>
  <si>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</si>
  <si>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</si>
  <si>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</si>
  <si>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</si>
  <si>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</si>
  <si>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</si>
  <si>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</si>
  <si>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</si>
  <si>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</si>
  <si>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</si>
  <si>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</si>
  <si>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</si>
  <si>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</si>
  <si>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</si>
  <si>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</si>
  <si>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</si>
  <si>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</si>
  <si>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</si>
  <si>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</si>
  <si>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</si>
  <si>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</si>
  <si>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</si>
  <si>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</si>
  <si>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</si>
  <si>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</si>
  <si>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</si>
  <si>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</si>
  <si>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</si>
  <si>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</si>
  <si>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</si>
  <si>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</si>
  <si>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</si>
  <si>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</si>
  <si>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</si>
  <si>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</si>
  <si>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</si>
  <si>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</si>
  <si>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</si>
  <si>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</si>
  <si>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</si>
  <si>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</si>
  <si>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</si>
  <si>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</si>
  <si>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</si>
  <si>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</si>
  <si>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</si>
  <si>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</si>
  <si>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</si>
  <si>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</si>
  <si>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</si>
  <si>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</si>
  <si>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</si>
  <si>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</si>
  <si>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</si>
  <si>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</si>
  <si>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</si>
  <si>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</si>
  <si>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</si>
  <si>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</si>
  <si>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</si>
  <si>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</si>
  <si>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</si>
  <si>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</si>
  <si>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</si>
  <si>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</si>
  <si>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</si>
  <si>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</si>
  <si>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</si>
  <si>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</si>
  <si>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</si>
  <si>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</si>
  <si>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</si>
  <si>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</si>
  <si>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</si>
  <si>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</si>
  <si>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</si>
  <si>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</si>
  <si>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</si>
  <si>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</si>
  <si>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</si>
  <si>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</si>
  <si>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</si>
  <si>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</si>
  <si>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</si>
  <si>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</si>
  <si>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</si>
  <si>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</si>
  <si>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</si>
  <si>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</si>
  <si>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</si>
  <si>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</si>
  <si>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</si>
  <si>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</si>
  <si>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</si>
  <si>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</si>
  <si>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</si>
  <si>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</si>
  <si>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</si>
  <si>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</si>
  <si>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</si>
  <si>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</si>
  <si>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</si>
  <si>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</si>
  <si>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</si>
  <si>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</si>
  <si>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</si>
  <si>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</si>
  <si>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</si>
  <si>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</si>
  <si>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</si>
  <si>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</si>
  <si>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</si>
  <si>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</si>
  <si>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</si>
  <si>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</si>
  <si>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</si>
  <si>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</si>
  <si>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</si>
  <si>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</si>
  <si>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</si>
  <si>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</si>
  <si>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</si>
  <si>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</si>
  <si>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</si>
  <si>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</si>
  <si>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</si>
  <si>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</si>
  <si>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</si>
  <si>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</si>
  <si>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</si>
  <si>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</si>
  <si>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</si>
  <si>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</si>
  <si>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</si>
  <si>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</si>
  <si>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</si>
  <si>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</si>
  <si>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</si>
  <si>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</si>
  <si>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</si>
  <si>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</si>
  <si>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</si>
  <si>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</si>
  <si>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</si>
  <si>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</si>
  <si>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</si>
  <si>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</si>
  <si>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</si>
  <si>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</si>
  <si>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</si>
  <si>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</si>
  <si>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</si>
  <si>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</si>
  <si>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</si>
  <si>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</si>
  <si>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</si>
  <si>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</si>
  <si>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</si>
  <si>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</si>
  <si>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</si>
  <si>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</si>
  <si>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</si>
  <si>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</si>
  <si>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</si>
  <si>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</si>
  <si>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</si>
  <si>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</si>
  <si>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</si>
  <si>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</si>
  <si>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</si>
  <si>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</si>
  <si>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</si>
  <si>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</si>
  <si>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</si>
  <si>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</si>
  <si>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</si>
  <si>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</si>
  <si>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</si>
  <si>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</si>
  <si>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</si>
  <si>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</si>
  <si>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</si>
  <si>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</si>
  <si>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</si>
  <si>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</si>
  <si>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</si>
  <si>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</si>
  <si>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</si>
  <si>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</si>
  <si>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</si>
  <si>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</si>
  <si>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</si>
  <si>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</si>
  <si>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</si>
  <si>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</si>
  <si>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</si>
  <si>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</si>
  <si>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</si>
  <si>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</si>
  <si>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</si>
  <si>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</si>
  <si>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</si>
  <si>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</si>
  <si>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</si>
  <si>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</si>
  <si>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</si>
  <si>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</si>
  <si>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</si>
  <si>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</si>
  <si>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</si>
  <si>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</si>
  <si>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</si>
  <si>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</si>
  <si>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</si>
  <si>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</si>
  <si>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</si>
  <si>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</si>
  <si>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</si>
  <si>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</si>
  <si>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</si>
  <si>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</si>
  <si>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</si>
  <si>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</si>
  <si>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</si>
  <si>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</si>
  <si>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</si>
  <si>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</si>
  <si>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</si>
  <si>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</si>
  <si>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</si>
  <si>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</si>
  <si>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</si>
  <si>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</si>
  <si>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</si>
  <si>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</si>
  <si>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</si>
  <si>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</si>
  <si>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</si>
  <si>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</si>
  <si>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</si>
  <si>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</si>
  <si>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</si>
  <si>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</si>
  <si>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</si>
  <si>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</si>
  <si>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</si>
  <si>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</si>
  <si>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</si>
  <si>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</si>
  <si>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</si>
  <si>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</si>
  <si>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</si>
  <si>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</si>
  <si>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</si>
  <si>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</si>
  <si>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</si>
  <si>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</si>
  <si>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</si>
  <si>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</si>
  <si>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</si>
  <si>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</si>
  <si>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</si>
  <si>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</si>
  <si>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</si>
  <si>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</si>
  <si>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</si>
  <si>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</si>
  <si>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</si>
  <si>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</si>
  <si>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</si>
  <si>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</si>
  <si>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</si>
  <si>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</si>
  <si>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</si>
  <si>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</si>
  <si>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</si>
  <si>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</si>
  <si>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</si>
  <si>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</si>
  <si>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</si>
  <si>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</si>
  <si>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</si>
  <si>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</si>
  <si>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</si>
  <si>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</si>
  <si>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</si>
  <si>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</si>
  <si>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</si>
  <si>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</si>
  <si>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</si>
  <si>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</si>
  <si>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</si>
  <si>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</si>
  <si>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</si>
  <si>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</si>
  <si>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</si>
  <si>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</si>
  <si>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</si>
  <si>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</si>
  <si>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</si>
  <si>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</si>
  <si>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</si>
  <si>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</si>
  <si>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</si>
  <si>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</si>
  <si>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</si>
  <si>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</si>
  <si>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</si>
  <si>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</si>
  <si>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</si>
  <si>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</si>
  <si>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</si>
  <si>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</si>
  <si>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</si>
  <si>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</si>
  <si>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</si>
  <si>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</si>
  <si>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</si>
  <si>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</si>
  <si>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</si>
  <si>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</si>
  <si>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</si>
  <si>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</si>
  <si>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</si>
  <si>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</si>
  <si>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</si>
  <si>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</si>
  <si>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</si>
  <si>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</si>
  <si>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</si>
  <si>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</si>
  <si>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</si>
  <si>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</si>
  <si>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</si>
  <si>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</si>
  <si>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</si>
  <si>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</si>
  <si>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</si>
  <si>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</si>
  <si>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</si>
  <si>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</si>
  <si>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</si>
  <si>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</si>
  <si>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</si>
  <si>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</si>
  <si>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</si>
  <si>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</si>
  <si>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</si>
  <si>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</si>
  <si>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</si>
  <si>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</si>
  <si>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</si>
  <si>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</si>
  <si>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</si>
  <si>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</si>
  <si>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</si>
  <si>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</si>
  <si>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</si>
  <si>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</si>
  <si>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</si>
  <si>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</si>
  <si>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</si>
  <si>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</si>
  <si>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</si>
  <si>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</si>
  <si>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</si>
  <si>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</si>
  <si>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</si>
  <si>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</si>
  <si>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</si>
  <si>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</si>
  <si>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</si>
  <si>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</si>
  <si>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</si>
  <si>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</si>
  <si>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</si>
  <si>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</si>
  <si>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</si>
  <si>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</si>
  <si>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</si>
  <si>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</si>
  <si>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</si>
  <si>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</si>
  <si>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</si>
  <si>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</si>
  <si>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</si>
  <si>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</si>
  <si>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</si>
  <si>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</si>
  <si>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</si>
  <si>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</si>
  <si>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</si>
  <si>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</si>
  <si>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</si>
  <si>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</si>
  <si>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</si>
  <si>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</si>
  <si>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</si>
  <si>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</si>
  <si>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</si>
  <si>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</si>
  <si>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</si>
  <si>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</si>
  <si>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</si>
  <si>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</si>
  <si>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</si>
  <si>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</si>
  <si>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</si>
  <si>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</si>
  <si>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</si>
  <si>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</si>
  <si>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</si>
  <si>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</si>
  <si>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</si>
  <si>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</si>
  <si>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</si>
  <si>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</si>
  <si>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</si>
  <si>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</si>
  <si>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</si>
  <si>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</si>
  <si>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</si>
  <si>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</si>
  <si>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</si>
  <si>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</si>
  <si>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</si>
  <si>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</si>
  <si>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</si>
  <si>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</si>
  <si>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</si>
  <si>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</si>
  <si>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</si>
  <si>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</si>
  <si>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</si>
  <si>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</si>
  <si>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</si>
  <si>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</si>
  <si>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</si>
  <si>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</si>
  <si>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</si>
  <si>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</si>
  <si>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</si>
  <si>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</si>
  <si>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</si>
  <si>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</si>
  <si>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</si>
  <si>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</si>
  <si>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</si>
  <si>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</si>
  <si>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</si>
  <si>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</si>
  <si>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</si>
  <si>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</si>
  <si>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</si>
  <si>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</si>
  <si>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</si>
  <si>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</si>
  <si>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</si>
  <si>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</si>
  <si>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</si>
  <si>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</si>
  <si>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</si>
  <si>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</si>
  <si>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</si>
  <si>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</si>
  <si>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</si>
  <si>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</si>
  <si>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</si>
  <si>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</si>
  <si>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</si>
  <si>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</si>
  <si>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</si>
  <si>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</si>
  <si>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</si>
  <si>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</si>
  <si>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</si>
  <si>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</si>
  <si>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</si>
  <si>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</si>
  <si>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</si>
  <si>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</si>
  <si>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</si>
  <si>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</si>
  <si>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</si>
  <si>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</si>
  <si>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</si>
  <si>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</si>
  <si>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</si>
  <si>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</si>
  <si>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</si>
  <si>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</si>
  <si>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</si>
  <si>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</si>
  <si>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</si>
  <si>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</si>
  <si>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</si>
  <si>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</si>
  <si>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</si>
  <si>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</si>
  <si>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</si>
  <si>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</si>
  <si>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</si>
  <si>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</si>
  <si>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</si>
  <si>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</si>
  <si>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</si>
  <si>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</si>
  <si>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</si>
  <si>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</si>
  <si>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</si>
  <si>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</si>
  <si>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</si>
  <si>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</si>
  <si>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</si>
  <si>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</si>
  <si>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</si>
  <si>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</si>
  <si>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</si>
  <si>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</si>
  <si>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</si>
  <si>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</si>
  <si>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</si>
  <si>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</si>
  <si>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</si>
  <si>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</si>
  <si>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</si>
  <si>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</si>
  <si>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</si>
  <si>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</si>
  <si>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</si>
  <si>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</si>
  <si>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</si>
  <si>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</si>
  <si>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</si>
  <si>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</si>
  <si>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</si>
  <si>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</si>
  <si>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</si>
  <si>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</si>
  <si>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</si>
  <si>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</si>
  <si>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</si>
  <si>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</si>
  <si>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</si>
  <si>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</si>
  <si>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</si>
  <si>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</si>
  <si>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</si>
  <si>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</si>
  <si>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</si>
  <si>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</si>
  <si>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</si>
  <si>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</si>
  <si>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</si>
  <si>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</si>
  <si>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</si>
  <si>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</si>
  <si>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</si>
  <si>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</si>
  <si>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</si>
  <si>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</si>
  <si>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</si>
  <si>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</si>
  <si>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</si>
  <si>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</si>
  <si>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</si>
  <si>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</si>
  <si>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</si>
  <si>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</si>
  <si>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</si>
  <si>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</si>
  <si>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</si>
  <si>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</si>
  <si>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</si>
  <si>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</si>
  <si>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</si>
  <si>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</si>
  <si>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</si>
  <si>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</si>
  <si>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</si>
  <si>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</si>
  <si>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</si>
  <si>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</si>
  <si>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</si>
  <si>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</si>
  <si>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</si>
  <si>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</si>
  <si>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</si>
  <si>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</si>
  <si>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</si>
  <si>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</si>
  <si>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</si>
  <si>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</si>
  <si>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</si>
  <si>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</si>
  <si>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</si>
  <si>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</si>
  <si>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</si>
  <si>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</si>
  <si>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</si>
  <si>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</si>
  <si>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</si>
  <si>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</si>
  <si>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</si>
  <si>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</si>
  <si>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</si>
  <si>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</si>
  <si>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</si>
  <si>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</si>
  <si>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</si>
  <si>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</si>
  <si>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</si>
  <si>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</si>
  <si>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</si>
  <si>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</si>
  <si>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</si>
  <si>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</si>
  <si>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</si>
  <si>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</si>
  <si>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</si>
  <si>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</si>
  <si>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</si>
  <si>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</si>
  <si>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</si>
  <si>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</si>
  <si>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</si>
  <si>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</si>
  <si>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</si>
  <si>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</si>
  <si>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</si>
  <si>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</si>
  <si>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</si>
  <si>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</si>
  <si>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</si>
  <si>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</si>
  <si>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</si>
  <si>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</si>
  <si>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</si>
  <si>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</si>
  <si>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</si>
  <si>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</si>
  <si>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</si>
  <si>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</si>
  <si>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</si>
  <si>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</si>
  <si>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</si>
  <si>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</si>
  <si>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</si>
  <si>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</si>
  <si>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</si>
  <si>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</si>
  <si>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</si>
  <si>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</si>
  <si>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</si>
  <si>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</si>
  <si>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</si>
  <si>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</si>
  <si>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</si>
  <si>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</si>
  <si>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</si>
  <si>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</si>
  <si>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</si>
  <si>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</si>
  <si>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</si>
  <si>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</si>
  <si>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</si>
  <si>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</si>
  <si>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</si>
  <si>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</si>
  <si>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</si>
  <si>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</si>
  <si>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</si>
  <si>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</si>
  <si>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</si>
  <si>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</si>
  <si>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</si>
  <si>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</si>
  <si>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</si>
  <si>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</si>
  <si>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</si>
  <si>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</si>
  <si>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</si>
  <si>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</si>
  <si>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</si>
  <si>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</si>
  <si>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</si>
  <si>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</si>
  <si>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</si>
  <si>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</si>
  <si>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</si>
  <si>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</si>
  <si>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</si>
  <si>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</si>
  <si>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</si>
  <si>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</si>
  <si>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</si>
  <si>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</si>
  <si>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</si>
  <si>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</si>
  <si>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</si>
  <si>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</si>
  <si>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</si>
  <si>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</si>
  <si>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</si>
  <si>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</si>
  <si>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</si>
  <si>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</si>
  <si>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</si>
  <si>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</si>
  <si>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</si>
  <si>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</si>
  <si>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</si>
  <si>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</si>
  <si>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</si>
  <si>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</si>
  <si>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</si>
  <si>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</si>
  <si>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</si>
  <si>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</si>
  <si>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</si>
  <si>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</si>
  <si>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</si>
  <si>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</si>
  <si>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</si>
  <si>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</si>
  <si>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</si>
  <si>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</si>
  <si>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</si>
  <si>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</si>
  <si>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</si>
  <si>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</si>
  <si>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</si>
  <si>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</si>
  <si>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</si>
  <si>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</si>
  <si>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</si>
  <si>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</si>
  <si>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</si>
  <si>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</si>
  <si>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</si>
  <si>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</si>
  <si>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</si>
  <si>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</si>
  <si>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</si>
  <si>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</si>
  <si>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</si>
  <si>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</si>
  <si>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</si>
  <si>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</si>
  <si>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</si>
  <si>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</si>
  <si>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</si>
  <si>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</si>
  <si>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</si>
  <si>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</si>
  <si>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</si>
  <si>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</si>
  <si>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</si>
  <si>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</si>
  <si>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</si>
  <si>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</si>
  <si>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</si>
  <si>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</si>
  <si>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</si>
  <si>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</si>
  <si>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</si>
  <si>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</si>
  <si>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</si>
  <si>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</si>
  <si>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</si>
  <si>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</si>
  <si>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</si>
  <si>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</si>
  <si>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</si>
  <si>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</si>
  <si>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</si>
  <si>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</si>
  <si>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</si>
  <si>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</si>
  <si>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</si>
  <si>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</si>
  <si>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</si>
  <si>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</si>
  <si>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</si>
  <si>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</si>
  <si>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</si>
  <si>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</si>
  <si>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</si>
  <si>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</si>
  <si>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</si>
  <si>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</si>
  <si>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</si>
  <si>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</si>
  <si>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</si>
  <si>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</si>
  <si>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</si>
  <si>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</si>
  <si>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</si>
  <si>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</si>
  <si>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</si>
  <si>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</si>
  <si>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</si>
  <si>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</si>
  <si>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</si>
  <si>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</si>
  <si>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</si>
  <si>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</si>
  <si>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</si>
  <si>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</si>
  <si>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</si>
  <si>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</si>
  <si>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</si>
  <si>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</si>
  <si>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</si>
  <si>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</si>
  <si>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</si>
  <si>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</si>
  <si>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</si>
  <si>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</si>
  <si>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</si>
  <si>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</si>
  <si>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</si>
  <si>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</si>
  <si>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</si>
  <si>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</si>
  <si>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</si>
  <si>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</si>
  <si>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</si>
  <si>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</si>
  <si>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</si>
  <si>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</si>
  <si>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</si>
  <si>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</si>
  <si>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</si>
  <si>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</si>
  <si>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</si>
  <si>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</si>
  <si>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</si>
  <si>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</si>
  <si>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</si>
  <si>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</si>
  <si>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</si>
  <si>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</si>
  <si>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</si>
  <si>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</si>
  <si>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</si>
  <si>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</si>
  <si>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</si>
  <si>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</si>
  <si>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</si>
  <si>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</si>
  <si>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</si>
  <si>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</si>
  <si>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</si>
  <si>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</si>
  <si>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</si>
  <si>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</si>
  <si>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</si>
  <si>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</si>
  <si>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</si>
  <si>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</si>
  <si>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</si>
  <si>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</si>
  <si>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</si>
  <si>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</si>
  <si>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</si>
  <si>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</si>
  <si>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</si>
  <si>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</si>
  <si>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</si>
  <si>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</si>
  <si>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</si>
  <si>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</si>
  <si>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</si>
  <si>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</si>
  <si>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</si>
  <si>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</si>
  <si>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</si>
  <si>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</si>
  <si>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</si>
  <si>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</si>
  <si>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</si>
  <si>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</si>
  <si>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</si>
  <si>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</si>
  <si>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</si>
  <si>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</si>
  <si>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</si>
  <si>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</si>
  <si>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</si>
  <si>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</si>
  <si>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</si>
  <si>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</si>
  <si>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</si>
  <si>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</si>
  <si>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</si>
  <si>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</si>
  <si>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</si>
  <si>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</si>
  <si>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</si>
  <si>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</si>
  <si>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</si>
  <si>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</si>
  <si>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</si>
  <si>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</si>
  <si>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</si>
  <si>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</si>
  <si>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</si>
  <si>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</si>
  <si>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</si>
  <si>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</si>
  <si>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</si>
  <si>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</si>
  <si>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</si>
  <si>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</si>
  <si>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</si>
  <si>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</si>
  <si>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</si>
  <si>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</si>
  <si>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</si>
  <si>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</si>
  <si>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</si>
  <si>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</si>
  <si>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</si>
  <si>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</si>
  <si>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</si>
  <si>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</si>
  <si>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</si>
  <si>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</si>
  <si>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</si>
  <si>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</si>
  <si>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</si>
  <si>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</si>
  <si>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</si>
  <si>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</si>
  <si>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</si>
  <si>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</si>
  <si>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</si>
  <si>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</si>
  <si>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</si>
  <si>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</si>
  <si>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</si>
  <si>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</si>
  <si>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</si>
  <si>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</si>
  <si>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</si>
  <si>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</si>
  <si>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</si>
  <si>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</si>
  <si>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</si>
  <si>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</si>
  <si>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</si>
  <si>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</si>
  <si>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</si>
  <si>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</si>
  <si>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</si>
  <si>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</si>
  <si>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</si>
  <si>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</si>
  <si>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</si>
  <si>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</si>
  <si>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</si>
  <si>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</si>
  <si>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</si>
  <si>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</si>
  <si>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</si>
  <si>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</si>
  <si>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</si>
  <si>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</si>
  <si>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</si>
  <si>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</si>
  <si>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</si>
  <si>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</si>
  <si>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</si>
  <si>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</si>
  <si>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</si>
  <si>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</si>
  <si>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</si>
  <si>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</si>
  <si>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</si>
  <si>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</si>
  <si>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</si>
  <si>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</si>
  <si>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</si>
  <si>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</si>
  <si>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</si>
  <si>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</si>
  <si>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</si>
  <si>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</si>
  <si>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</si>
  <si>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</si>
  <si>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</si>
  <si>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</si>
  <si>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</si>
  <si>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</si>
  <si>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</si>
  <si>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</si>
  <si>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</si>
  <si>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</si>
  <si>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</si>
  <si>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</si>
  <si>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</si>
  <si>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</si>
  <si>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</si>
  <si>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</si>
  <si>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</si>
  <si>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</si>
  <si>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</si>
  <si>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</si>
  <si>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</si>
  <si>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</si>
  <si>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</si>
  <si>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</si>
  <si>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</si>
  <si>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</si>
  <si>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</si>
  <si>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</si>
  <si>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</si>
  <si>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</si>
  <si>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</si>
  <si>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</si>
  <si>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</si>
  <si>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</si>
  <si>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</si>
  <si>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</si>
  <si>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</si>
  <si>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</si>
  <si>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</si>
  <si>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</si>
  <si>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</si>
  <si>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</si>
  <si>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</si>
  <si>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</si>
  <si>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</si>
  <si>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</si>
  <si>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</si>
  <si>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</si>
  <si>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</si>
  <si>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</si>
  <si>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</si>
  <si>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</si>
  <si>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</si>
  <si>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</si>
  <si>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</si>
  <si>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</si>
  <si>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</si>
  <si>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</si>
  <si>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</si>
  <si>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</si>
  <si>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</si>
  <si>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</si>
  <si>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</si>
  <si>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</si>
  <si>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</si>
  <si>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</si>
  <si>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</si>
  <si>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</si>
  <si>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</si>
  <si>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</si>
  <si>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</si>
  <si>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</si>
  <si>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</si>
  <si>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</si>
  <si>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</si>
  <si>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</si>
  <si>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</si>
  <si>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</si>
  <si>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</si>
  <si>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</si>
  <si>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</si>
  <si>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</si>
  <si>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</si>
  <si>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</si>
  <si>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</si>
  <si>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</si>
  <si>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</si>
  <si>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</si>
  <si>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</si>
  <si>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</si>
  <si>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</si>
  <si>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</si>
  <si>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</si>
  <si>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</si>
  <si>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</si>
  <si>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</si>
  <si>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</si>
  <si>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</si>
  <si>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</si>
  <si>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</si>
  <si>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</si>
  <si>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</si>
  <si>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</si>
  <si>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</si>
  <si>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</si>
  <si>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</si>
  <si>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</si>
  <si>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</si>
  <si>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</si>
  <si>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</si>
  <si>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</si>
  <si>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</si>
  <si>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</si>
  <si>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</si>
  <si>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</si>
  <si>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</si>
  <si>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</si>
  <si>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</si>
  <si>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</si>
  <si>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</si>
  <si>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</si>
  <si>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</si>
  <si>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</si>
  <si>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</si>
  <si>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</si>
  <si>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</si>
  <si>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</si>
  <si>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</si>
  <si>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</si>
  <si>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</si>
  <si>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</si>
  <si>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</si>
  <si>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</si>
  <si>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</si>
  <si>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</si>
  <si>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</si>
  <si>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</si>
  <si>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</si>
  <si>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</si>
  <si>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</si>
  <si>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</si>
  <si>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</si>
  <si>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</si>
  <si>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</si>
  <si>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</si>
  <si>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</si>
  <si>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</si>
  <si>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</si>
  <si>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</si>
  <si>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</si>
  <si>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</si>
  <si>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</si>
  <si>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</si>
  <si>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</si>
  <si>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</si>
  <si>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</si>
  <si>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</si>
  <si>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</si>
  <si>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</si>
  <si>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</si>
  <si>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</si>
  <si>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</si>
  <si>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</si>
  <si>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</si>
  <si>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</si>
  <si>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</si>
  <si>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</si>
  <si>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</si>
  <si>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</si>
  <si>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</si>
  <si>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</si>
  <si>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</si>
  <si>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</si>
  <si>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</si>
  <si>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</si>
  <si>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</si>
  <si>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</si>
  <si>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</si>
  <si>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</si>
  <si>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</si>
  <si>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</si>
  <si>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</si>
  <si>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</si>
  <si>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</si>
  <si>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</si>
  <si>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</si>
  <si>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</si>
  <si>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</si>
  <si>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</si>
  <si>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</si>
  <si>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</si>
  <si>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</si>
  <si>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</si>
  <si>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</si>
  <si>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</si>
  <si>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</si>
  <si>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</si>
  <si>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</si>
  <si>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</si>
  <si>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</si>
  <si>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</si>
  <si>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</si>
  <si>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</si>
  <si>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</si>
  <si>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</si>
  <si>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</si>
  <si>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</si>
  <si>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</si>
  <si>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</si>
  <si>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</si>
  <si>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</si>
  <si>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</si>
  <si>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</si>
  <si>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</si>
  <si>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</si>
  <si>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</si>
  <si>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</si>
  <si>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</si>
  <si>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</si>
  <si>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</si>
  <si>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</si>
  <si>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</si>
  <si>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</si>
  <si>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</si>
  <si>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</si>
  <si>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</si>
  <si>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</si>
  <si>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</si>
  <si>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</si>
  <si>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</si>
  <si>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</si>
  <si>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</si>
  <si>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</si>
  <si>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</si>
  <si>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</si>
  <si>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</si>
  <si>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</si>
  <si>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</si>
  <si>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</si>
  <si>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</si>
  <si>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</si>
  <si>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</si>
  <si>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</si>
  <si>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</si>
  <si>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</si>
  <si>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</si>
  <si>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</si>
  <si>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</si>
  <si>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</si>
  <si>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</si>
  <si>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</si>
  <si>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</si>
  <si>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</si>
  <si>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</si>
  <si>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</si>
  <si>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</si>
  <si>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</si>
  <si>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</si>
  <si>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</si>
  <si>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</si>
  <si>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</si>
  <si>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</si>
  <si>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</si>
  <si>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</si>
  <si>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</si>
  <si>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</si>
  <si>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</si>
  <si>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</si>
  <si>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</si>
  <si>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</si>
  <si>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</si>
  <si>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</si>
  <si>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</si>
  <si>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</si>
  <si>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</si>
  <si>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</si>
  <si>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</si>
  <si>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</si>
  <si>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</si>
  <si>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</si>
  <si>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</si>
  <si>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</si>
  <si>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</si>
  <si>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</si>
  <si>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</si>
  <si>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</si>
  <si>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</si>
  <si>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</si>
  <si>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</si>
  <si>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</si>
  <si>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</si>
  <si>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</si>
  <si>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</si>
  <si>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</si>
  <si>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</si>
  <si>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</si>
  <si>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</si>
  <si>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</si>
  <si>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</si>
  <si>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</si>
  <si>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</si>
  <si>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</si>
  <si>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</si>
  <si>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</si>
  <si>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</si>
  <si>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</si>
  <si>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</si>
  <si>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</si>
  <si>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</si>
  <si>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</si>
  <si>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</si>
  <si>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</si>
  <si>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</si>
  <si>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</si>
  <si>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</si>
  <si>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</si>
  <si>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</si>
  <si>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</si>
  <si>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</si>
  <si>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</si>
  <si>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</si>
  <si>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</si>
  <si>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</si>
  <si>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</si>
  <si>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</si>
  <si>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</si>
  <si>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</si>
  <si>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</si>
  <si>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</si>
  <si>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</si>
  <si>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</si>
  <si>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</si>
  <si>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</si>
  <si>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</si>
  <si>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</si>
  <si>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</si>
  <si>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</si>
  <si>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</si>
  <si>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</si>
  <si>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</si>
  <si>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</si>
  <si>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</si>
  <si>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</si>
  <si>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</si>
  <si>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</si>
  <si>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</si>
  <si>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</si>
  <si>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</si>
  <si>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</si>
  <si>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</si>
  <si>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</si>
  <si>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</si>
  <si>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</si>
  <si>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</si>
  <si>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</si>
  <si>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</si>
  <si>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</si>
  <si>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</si>
  <si>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</si>
  <si>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</si>
  <si>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</si>
  <si>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</si>
  <si>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</si>
  <si>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</si>
  <si>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</si>
  <si>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</si>
  <si>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</si>
  <si>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</si>
  <si>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</si>
  <si>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</si>
  <si>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</si>
  <si>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</si>
  <si>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</si>
  <si>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</si>
  <si>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</si>
  <si>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</si>
  <si>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</si>
  <si>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</si>
  <si>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</si>
  <si>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</si>
  <si>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</si>
  <si>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</si>
  <si>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</si>
  <si>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</si>
  <si>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</si>
  <si>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</si>
  <si>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</si>
  <si>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</si>
  <si>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</si>
  <si>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</si>
  <si>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</si>
  <si>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</si>
  <si>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</si>
  <si>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</si>
  <si>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</si>
  <si>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</si>
  <si>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</si>
  <si>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</si>
  <si>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</si>
  <si>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</si>
  <si>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</si>
  <si>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</si>
  <si>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</si>
  <si>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</si>
  <si>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</si>
  <si>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</si>
  <si>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</si>
  <si>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</si>
  <si>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</si>
  <si>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</si>
  <si>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</si>
  <si>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</si>
  <si>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</si>
  <si>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</si>
  <si>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</si>
  <si>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</si>
  <si>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</si>
  <si>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</si>
  <si>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</si>
  <si>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</si>
  <si>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</si>
  <si>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</si>
  <si>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</si>
  <si>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</si>
  <si>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</si>
  <si>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</si>
  <si>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</si>
  <si>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</si>
  <si>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</si>
  <si>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</si>
  <si>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</si>
  <si>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</si>
  <si>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</si>
  <si>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</si>
  <si>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</si>
  <si>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</si>
  <si>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</si>
  <si>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</si>
  <si>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</si>
  <si>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</si>
  <si>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</si>
  <si>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</si>
  <si>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</si>
  <si>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</si>
  <si>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</si>
  <si>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</si>
  <si>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</si>
  <si>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</si>
  <si>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</si>
  <si>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</si>
  <si>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</si>
  <si>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</si>
  <si>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</si>
  <si>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</si>
  <si>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</si>
  <si>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</si>
  <si>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</si>
  <si>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</si>
  <si>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</si>
  <si>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</si>
  <si>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</si>
  <si>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</si>
  <si>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</si>
  <si>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</si>
  <si>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</si>
  <si>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</si>
  <si>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</si>
  <si>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</si>
  <si>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</si>
  <si>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</si>
  <si>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</si>
  <si>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</si>
  <si>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</si>
  <si>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</si>
  <si>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</si>
  <si>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</si>
  <si>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</si>
  <si>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</si>
  <si>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</si>
  <si>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</si>
  <si>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</si>
  <si>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</si>
  <si>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</si>
  <si>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</si>
  <si>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</si>
  <si>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</si>
  <si>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</si>
  <si>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</si>
  <si>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</si>
  <si>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</si>
  <si>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</si>
  <si>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</si>
  <si>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</si>
  <si>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</si>
  <si>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</si>
  <si>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</si>
  <si>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</si>
  <si>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</si>
  <si>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</si>
  <si>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</si>
  <si>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</si>
  <si>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</si>
  <si>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</si>
  <si>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</si>
  <si>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</si>
  <si>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</si>
  <si>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</si>
  <si>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</si>
  <si>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</si>
  <si>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</si>
  <si>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</si>
  <si>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</si>
  <si>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</si>
  <si>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</si>
  <si>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</si>
  <si>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</si>
  <si>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</si>
  <si>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</si>
  <si>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</si>
  <si>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</si>
  <si>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</si>
  <si>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</si>
  <si>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</si>
  <si>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</si>
  <si>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</si>
  <si>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</si>
  <si>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</si>
  <si>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</si>
  <si>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</si>
  <si>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</si>
  <si>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</si>
  <si>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</si>
  <si>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</si>
  <si>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</si>
  <si>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</si>
  <si>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</si>
  <si>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</si>
  <si>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</si>
  <si>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</si>
  <si>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</si>
  <si>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</si>
  <si>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</si>
  <si>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</si>
  <si>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</si>
  <si>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</si>
  <si>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</si>
  <si>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</si>
  <si>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</si>
  <si>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</si>
  <si>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</si>
  <si>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</si>
  <si>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</si>
  <si>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</si>
  <si>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</si>
  <si>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</si>
  <si>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</si>
  <si>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</si>
  <si>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</si>
  <si>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</si>
  <si>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</si>
  <si>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</si>
  <si>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</si>
  <si>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</si>
  <si>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</si>
  <si>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</si>
  <si>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</si>
  <si>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</si>
  <si>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</si>
  <si>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</si>
  <si>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</si>
  <si>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</si>
  <si>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</si>
  <si>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</si>
  <si>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</si>
  <si>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</si>
  <si>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</si>
  <si>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</si>
  <si>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</si>
  <si>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</si>
  <si>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</si>
  <si>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</si>
  <si>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</si>
  <si>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</si>
  <si>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</si>
  <si>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</si>
  <si>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</si>
  <si>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</si>
  <si>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</si>
  <si>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</si>
  <si>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</si>
  <si>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</si>
  <si>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</si>
  <si>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</si>
  <si>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</si>
  <si>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</si>
  <si>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</si>
  <si>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</si>
  <si>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</si>
  <si>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</si>
  <si>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</si>
  <si>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</si>
  <si>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</si>
  <si>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</si>
  <si>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</si>
  <si>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</si>
  <si>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</si>
  <si>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</si>
  <si>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</si>
  <si>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</si>
  <si>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</si>
  <si>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</si>
  <si>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</si>
  <si>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</si>
  <si>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</si>
  <si>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</si>
  <si>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</si>
  <si>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</si>
  <si>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</si>
  <si>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</si>
  <si>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</si>
  <si>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</si>
  <si>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</si>
  <si>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</si>
  <si>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</si>
  <si>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</si>
  <si>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</si>
  <si>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</si>
  <si>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</si>
  <si>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</si>
  <si>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</si>
  <si>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</si>
  <si>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</si>
  <si>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</si>
  <si>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</si>
  <si>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</si>
  <si>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</si>
  <si>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</si>
  <si>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</si>
  <si>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</si>
  <si>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</si>
  <si>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</si>
  <si>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</si>
  <si>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</si>
  <si>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</si>
  <si>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</si>
  <si>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</si>
  <si>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</si>
  <si>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</si>
  <si>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</si>
  <si>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</si>
  <si>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</si>
  <si>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</si>
  <si>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</si>
  <si>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</si>
  <si>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</si>
  <si>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</si>
  <si>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</si>
  <si>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</si>
  <si>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</si>
  <si>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</si>
  <si>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</si>
  <si>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</si>
  <si>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</si>
  <si>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</si>
  <si>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</si>
  <si>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</si>
  <si>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</si>
  <si>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</si>
  <si>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</si>
  <si>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</si>
  <si>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</si>
  <si>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</si>
  <si>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</si>
  <si>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</si>
  <si>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</si>
  <si>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</si>
  <si>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</si>
  <si>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</si>
  <si>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</si>
  <si>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</si>
  <si>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</si>
  <si>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</si>
  <si>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</si>
  <si>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</si>
  <si>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</si>
  <si>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</si>
  <si>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</si>
  <si>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</si>
  <si>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</si>
  <si>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</si>
  <si>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</si>
  <si>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</si>
  <si>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</si>
  <si>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</si>
  <si>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</si>
  <si>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</si>
  <si>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</si>
  <si>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</si>
  <si>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</si>
  <si>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</si>
  <si>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</si>
  <si>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</si>
  <si>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</si>
  <si>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</si>
  <si>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</si>
  <si>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</si>
  <si>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</si>
  <si>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</si>
  <si>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</si>
  <si>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</si>
  <si>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</si>
  <si>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</si>
  <si>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</si>
  <si>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</si>
  <si>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</si>
  <si>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</si>
  <si>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</si>
  <si>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</si>
  <si>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</si>
  <si>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</si>
  <si>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</si>
  <si>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</si>
  <si>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</si>
  <si>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</si>
  <si>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</si>
  <si>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</si>
  <si>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</si>
  <si>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</si>
  <si>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</si>
  <si>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</si>
  <si>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</si>
  <si>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</si>
  <si>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</si>
  <si>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</si>
  <si>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</si>
  <si>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</si>
  <si>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</si>
  <si>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</si>
  <si>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</si>
  <si>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</si>
  <si>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</si>
  <si>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</si>
  <si>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</si>
  <si>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</si>
  <si>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</si>
  <si>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</si>
  <si>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</si>
  <si>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</si>
  <si>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</si>
  <si>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</si>
  <si>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</si>
  <si>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</si>
  <si>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</si>
  <si>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</si>
  <si>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</si>
  <si>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</si>
  <si>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</si>
  <si>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</si>
  <si>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</si>
  <si>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</si>
  <si>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</si>
  <si>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</si>
  <si>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</si>
  <si>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</si>
  <si>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</si>
  <si>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</si>
  <si>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</si>
  <si>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</si>
  <si>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</si>
  <si>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</si>
  <si>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</si>
  <si>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</si>
  <si>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</si>
  <si>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</si>
  <si>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</si>
  <si>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</si>
  <si>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</si>
  <si>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</si>
  <si>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</si>
  <si>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</si>
  <si>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</si>
  <si>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</si>
  <si>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</si>
  <si>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</si>
  <si>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</si>
  <si>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</si>
  <si>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</si>
  <si>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</si>
  <si>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</si>
  <si>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</si>
  <si>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</si>
  <si>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</si>
  <si>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</si>
  <si>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</si>
  <si>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</si>
  <si>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</si>
  <si>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</si>
  <si>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</si>
  <si>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</si>
  <si>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</si>
  <si>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</si>
  <si>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</si>
  <si>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</si>
  <si>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</si>
  <si>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</si>
  <si>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</si>
  <si>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</si>
  <si>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</si>
  <si>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</si>
  <si>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</si>
  <si>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</si>
  <si>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</si>
  <si>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</si>
  <si>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</si>
  <si>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</si>
  <si>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</si>
  <si>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</si>
  <si>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</si>
  <si>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</si>
  <si>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</si>
  <si>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</si>
  <si>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</si>
  <si>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</si>
  <si>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</si>
  <si>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</si>
  <si>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</si>
  <si>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</si>
  <si>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</si>
  <si>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</si>
  <si>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</si>
  <si>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</si>
  <si>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</si>
  <si>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</si>
  <si>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</si>
  <si>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</si>
  <si>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</si>
  <si>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</si>
  <si>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</si>
  <si>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</si>
  <si>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</si>
  <si>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</si>
  <si>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</si>
  <si>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</si>
  <si>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</si>
  <si>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</si>
  <si>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</si>
  <si>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</si>
  <si>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</si>
  <si>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</si>
  <si>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</si>
  <si>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</si>
  <si>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</si>
  <si>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</si>
  <si>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</si>
  <si>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</si>
  <si>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</si>
  <si>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</si>
  <si>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</si>
  <si>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</si>
  <si>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</si>
  <si>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</si>
  <si>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</si>
  <si>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</si>
  <si>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</si>
  <si>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</si>
  <si>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</si>
  <si>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</si>
  <si>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</si>
  <si>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</si>
  <si>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</si>
  <si>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</si>
  <si>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</si>
  <si>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</si>
  <si>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</si>
  <si>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</si>
  <si>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</si>
  <si>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</si>
  <si>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</si>
  <si>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</si>
  <si>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</si>
  <si>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</si>
  <si>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</si>
  <si>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</si>
  <si>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</si>
  <si>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</si>
  <si>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</si>
  <si>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</si>
  <si>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</si>
  <si>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</si>
  <si>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</si>
  <si>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</si>
  <si>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</si>
  <si>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</si>
  <si>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</si>
  <si>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</si>
  <si>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</si>
  <si>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</si>
  <si>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</si>
  <si>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</si>
  <si>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</si>
  <si>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</si>
  <si>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</si>
  <si>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</si>
  <si>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</si>
  <si>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</si>
  <si>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</si>
  <si>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</si>
  <si>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</si>
  <si>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</si>
  <si>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</si>
  <si>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</si>
  <si>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</si>
  <si>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</si>
  <si>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</si>
  <si>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</si>
  <si>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</si>
  <si>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</si>
  <si>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</si>
  <si>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</si>
  <si>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</si>
  <si>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</si>
  <si>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</si>
  <si>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</si>
  <si>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</si>
  <si>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</si>
  <si>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</si>
  <si>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</si>
  <si>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</si>
  <si>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</si>
  <si>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</si>
  <si>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</si>
  <si>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</si>
  <si>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</si>
  <si>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</si>
  <si>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</si>
  <si>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</si>
  <si>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</si>
  <si>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</si>
  <si>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</si>
  <si>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</si>
  <si>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</si>
  <si>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</si>
  <si>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</si>
  <si>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</si>
  <si>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</si>
  <si>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</si>
  <si>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</si>
  <si>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</si>
  <si>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</si>
  <si>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</si>
  <si>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</si>
  <si>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</si>
  <si>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</si>
  <si>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</si>
  <si>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</si>
  <si>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</si>
  <si>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</si>
  <si>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</si>
  <si>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</si>
  <si>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</si>
  <si>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</si>
  <si>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</si>
  <si>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</si>
  <si>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</si>
  <si>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</si>
  <si>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</si>
  <si>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</si>
  <si>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</si>
  <si>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</si>
  <si>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</si>
  <si>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</si>
  <si>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</si>
  <si>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</si>
  <si>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</si>
  <si>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</si>
  <si>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</si>
  <si>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</si>
  <si>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</si>
  <si>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</si>
  <si>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</si>
  <si>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</si>
  <si>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</si>
  <si>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</si>
  <si>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</si>
  <si>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</si>
  <si>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</si>
  <si>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</si>
  <si>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</si>
  <si>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</si>
  <si>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</si>
  <si>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</si>
  <si>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</si>
  <si>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</si>
  <si>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</si>
  <si>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</si>
  <si>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</si>
  <si>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</si>
  <si>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</si>
  <si>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</si>
  <si>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</si>
  <si>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</si>
  <si>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</si>
  <si>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</si>
  <si>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</si>
  <si>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</si>
  <si>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</si>
  <si>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</si>
  <si>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</si>
  <si>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</si>
  <si>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</si>
  <si>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</si>
  <si>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</si>
  <si>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</si>
  <si>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</si>
  <si>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</si>
  <si>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</si>
  <si>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</si>
  <si>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</si>
  <si>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</si>
  <si>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</si>
  <si>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</si>
  <si>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</si>
  <si>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</si>
  <si>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</si>
  <si>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</si>
  <si>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</si>
  <si>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</si>
  <si>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</si>
  <si>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</si>
  <si>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</si>
  <si>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</si>
  <si>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</si>
  <si>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</si>
  <si>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</si>
  <si>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</si>
  <si>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</si>
  <si>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</si>
  <si>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</si>
  <si>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</si>
  <si>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</si>
  <si>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</si>
  <si>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</si>
  <si>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</si>
  <si>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</si>
  <si>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</si>
  <si>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</si>
  <si>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</si>
  <si>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</si>
  <si>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</si>
  <si>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</si>
  <si>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</si>
  <si>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</si>
  <si>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</si>
  <si>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</si>
  <si>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</si>
  <si>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</si>
  <si>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</si>
  <si>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</si>
  <si>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</si>
  <si>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</si>
  <si>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</si>
  <si>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</si>
  <si>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</si>
  <si>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</si>
  <si>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</si>
  <si>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</si>
  <si>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</si>
  <si>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</si>
  <si>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</si>
  <si>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</si>
  <si>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</si>
  <si>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</si>
  <si>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</si>
  <si>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</si>
  <si>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</si>
  <si>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</si>
  <si>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</si>
  <si>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</si>
  <si>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</si>
  <si>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</si>
  <si>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</si>
  <si>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</si>
  <si>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</si>
  <si>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</si>
  <si>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</si>
  <si>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</si>
  <si>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</si>
  <si>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</si>
  <si>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</si>
  <si>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</si>
  <si>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</si>
  <si>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</si>
  <si>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</si>
  <si>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</si>
  <si>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</si>
  <si>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</si>
  <si>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</si>
  <si>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</si>
  <si>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</si>
  <si>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</si>
  <si>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</si>
  <si>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</si>
  <si>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</si>
  <si>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</si>
  <si>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</si>
  <si>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</si>
  <si>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</si>
  <si>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</si>
  <si>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</si>
  <si>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</si>
  <si>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</si>
  <si>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</si>
  <si>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</si>
  <si>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</si>
  <si>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</si>
  <si>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</si>
  <si>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</si>
  <si>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</si>
  <si>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</si>
  <si>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</si>
  <si>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</si>
  <si>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</si>
  <si>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</si>
  <si>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</si>
  <si>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</si>
  <si>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</si>
  <si>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</si>
  <si>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</si>
  <si>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</si>
  <si>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</si>
  <si>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</si>
  <si>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</si>
  <si>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</si>
  <si>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</si>
  <si>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</si>
  <si>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</si>
  <si>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</si>
  <si>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</si>
  <si>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</si>
  <si>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</si>
  <si>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</si>
  <si>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</si>
  <si>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</si>
  <si>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</si>
  <si>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</si>
  <si>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</si>
  <si>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</si>
  <si>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</si>
  <si>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</si>
  <si>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</si>
  <si>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</si>
  <si>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</si>
  <si>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</si>
  <si>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</si>
  <si>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</si>
  <si>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</si>
  <si>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</si>
  <si>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</si>
  <si>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</si>
  <si>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</si>
  <si>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</si>
  <si>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</si>
  <si>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</si>
  <si>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</si>
  <si>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</si>
  <si>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</si>
  <si>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</si>
  <si>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</si>
  <si>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</si>
  <si>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</si>
  <si>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</si>
  <si>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</si>
  <si>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</si>
  <si>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</si>
  <si>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</si>
  <si>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</si>
  <si>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</si>
  <si>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</si>
  <si>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</si>
  <si>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</si>
  <si>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</si>
  <si>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</si>
  <si>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</si>
  <si>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</si>
  <si>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</si>
  <si>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</si>
  <si>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</si>
  <si>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</si>
  <si>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</si>
  <si>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</si>
  <si>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</si>
  <si>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</si>
  <si>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</si>
  <si>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</si>
  <si>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</si>
  <si>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</si>
  <si>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</si>
  <si>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</si>
  <si>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</si>
  <si>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</si>
  <si>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</si>
  <si>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</si>
  <si>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</si>
  <si>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</si>
  <si>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</si>
  <si>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</si>
  <si>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</si>
  <si>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</si>
  <si>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</si>
  <si>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</si>
  <si>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</si>
  <si>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</si>
  <si>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</si>
  <si>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</si>
  <si>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</si>
  <si>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</si>
  <si>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</si>
  <si>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</si>
  <si>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</si>
  <si>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</si>
  <si>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</si>
  <si>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</si>
  <si>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</si>
  <si>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</si>
  <si>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</si>
  <si>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</si>
  <si>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</si>
  <si>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</si>
  <si>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</si>
  <si>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</si>
  <si>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</si>
  <si>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</si>
  <si>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</si>
  <si>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</si>
  <si>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</si>
  <si>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</si>
  <si>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</si>
  <si>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</si>
  <si>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</si>
  <si>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</si>
  <si>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</si>
  <si>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</si>
  <si>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</si>
  <si>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</si>
  <si>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</si>
  <si>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</si>
  <si>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</si>
  <si>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</si>
  <si>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</si>
  <si>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</si>
  <si>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</si>
  <si>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</si>
  <si>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</si>
  <si>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</si>
  <si>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</si>
  <si>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</si>
  <si>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</si>
  <si>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</si>
  <si>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</si>
  <si>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</si>
  <si>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</si>
  <si>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</si>
  <si>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</si>
  <si>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</si>
  <si>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</si>
  <si>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</si>
  <si>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</si>
  <si>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</si>
  <si>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</si>
  <si>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</si>
  <si>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</si>
  <si>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</si>
  <si>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</si>
  <si>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</si>
  <si>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</si>
  <si>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</si>
  <si>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</si>
  <si>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</si>
  <si>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</si>
  <si>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</si>
  <si>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</si>
  <si>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</si>
  <si>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</si>
  <si>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</si>
  <si>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</si>
  <si>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</si>
  <si>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</si>
  <si>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</si>
  <si>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</si>
  <si>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</si>
  <si>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</si>
  <si>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</si>
  <si>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</si>
  <si>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</si>
  <si>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</si>
  <si>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</si>
  <si>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</si>
  <si>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</si>
  <si>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</si>
  <si>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</si>
  <si>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</si>
  <si>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</si>
  <si>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</si>
  <si>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</si>
  <si>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</si>
  <si>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</si>
  <si>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</si>
  <si>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</si>
  <si>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</si>
  <si>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</si>
  <si>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</si>
  <si>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</si>
  <si>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</si>
  <si>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</si>
  <si>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</si>
  <si>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</si>
  <si>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</si>
  <si>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</si>
  <si>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</si>
  <si>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</si>
  <si>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</si>
  <si>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</si>
  <si>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</si>
  <si>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</si>
  <si>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</si>
  <si>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</si>
  <si>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</si>
  <si>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</si>
  <si>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</si>
  <si>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</si>
  <si>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</si>
  <si>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</si>
  <si>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</si>
  <si>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</si>
  <si>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</si>
  <si>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</si>
  <si>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</si>
  <si>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</si>
  <si>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</si>
  <si>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</si>
  <si>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</si>
  <si>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</si>
  <si>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</si>
  <si>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</si>
  <si>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</si>
  <si>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</si>
  <si>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</si>
  <si>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</si>
  <si>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</si>
  <si>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</si>
  <si>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</si>
  <si>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</si>
  <si>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</si>
  <si>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</si>
  <si>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</si>
  <si>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</si>
  <si>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</si>
  <si>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</si>
  <si>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</si>
  <si>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</si>
  <si>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</si>
  <si>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</si>
  <si>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</si>
  <si>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</si>
  <si>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</si>
  <si>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</si>
  <si>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</si>
  <si>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</si>
  <si>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</si>
  <si>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</si>
  <si>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</si>
  <si>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</si>
  <si>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</si>
  <si>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</si>
  <si>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</si>
  <si>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</si>
  <si>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</si>
  <si>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</si>
  <si>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</si>
  <si>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</si>
  <si>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</si>
  <si>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</si>
  <si>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</si>
  <si>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</si>
  <si>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</si>
  <si>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</si>
  <si>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</si>
  <si>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</si>
  <si>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</si>
  <si>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</si>
  <si>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</si>
  <si>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</si>
  <si>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</si>
  <si>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</si>
  <si>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</si>
  <si>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</si>
  <si>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</si>
  <si>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</si>
  <si>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</si>
  <si>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</si>
  <si>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</si>
  <si>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</si>
  <si>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</si>
  <si>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</si>
  <si>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</si>
  <si>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</si>
  <si>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</si>
  <si>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</si>
  <si>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</si>
  <si>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</si>
  <si>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</si>
  <si>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</si>
  <si>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</si>
  <si>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</si>
  <si>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</si>
  <si>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</si>
  <si>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</si>
  <si>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</si>
  <si>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</si>
  <si>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</si>
  <si>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</si>
  <si>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</si>
  <si>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</si>
  <si>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</si>
  <si>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</si>
  <si>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</si>
  <si>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</si>
  <si>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</si>
  <si>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</si>
  <si>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</si>
  <si>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</si>
  <si>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</si>
  <si>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</si>
  <si>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</si>
  <si>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</si>
  <si>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</si>
  <si>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</si>
  <si>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</si>
  <si>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</si>
  <si>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</si>
  <si>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</si>
  <si>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</si>
  <si>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</si>
  <si>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</si>
  <si>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</si>
  <si>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</si>
  <si>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</si>
  <si>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</si>
  <si>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</si>
  <si>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</si>
  <si>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</si>
  <si>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</si>
  <si>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</si>
  <si>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</si>
  <si>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</si>
  <si>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</si>
  <si>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</si>
  <si>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</si>
  <si>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</si>
  <si>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</si>
  <si>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</si>
  <si>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</si>
  <si>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</si>
  <si>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</si>
  <si>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</si>
  <si>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</si>
  <si>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</si>
  <si>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</si>
  <si>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</si>
  <si>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</si>
  <si>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</si>
  <si>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</si>
  <si>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</si>
  <si>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</si>
  <si>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</si>
  <si>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</si>
  <si>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</si>
  <si>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</si>
  <si>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</si>
  <si>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</si>
  <si>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</si>
  <si>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</si>
  <si>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</si>
  <si>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</si>
  <si>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</si>
  <si>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</si>
  <si>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</si>
  <si>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</si>
  <si>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</si>
  <si>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</si>
  <si>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</si>
  <si>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</si>
  <si>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</si>
  <si>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</si>
  <si>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</si>
  <si>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</si>
  <si>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</si>
  <si>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</si>
  <si>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</si>
  <si>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</si>
  <si>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</si>
  <si>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</si>
  <si>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</si>
  <si>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</si>
  <si>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</si>
  <si>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</si>
  <si>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</si>
  <si>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</si>
  <si>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</si>
  <si>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</si>
  <si>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</si>
  <si>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</si>
  <si>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</si>
  <si>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</si>
  <si>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</si>
  <si>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</si>
  <si>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</si>
  <si>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</si>
  <si>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</si>
  <si>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</si>
  <si>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</si>
  <si>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</si>
  <si>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</si>
  <si>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</si>
  <si>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</si>
  <si>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</si>
  <si>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</si>
  <si>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</si>
  <si>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</si>
  <si>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</si>
  <si>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</si>
  <si>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</si>
  <si>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</si>
  <si>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</si>
  <si>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</si>
  <si>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</si>
  <si>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</si>
  <si>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</si>
  <si>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</si>
  <si>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</si>
  <si>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</si>
  <si>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</si>
  <si>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</si>
  <si>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</si>
  <si>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</si>
  <si>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</si>
  <si>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</si>
  <si>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</si>
  <si>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</si>
  <si>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</si>
  <si>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</si>
  <si>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</si>
  <si>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</si>
  <si>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</si>
  <si>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</si>
  <si>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</si>
  <si>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</si>
  <si>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</si>
  <si>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</si>
  <si>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</si>
  <si>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</si>
  <si>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</si>
  <si>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</si>
  <si>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</si>
  <si>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</si>
  <si>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</si>
  <si>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</si>
  <si>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</si>
  <si>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</si>
  <si>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</si>
  <si>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</si>
  <si>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</si>
  <si>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</si>
  <si>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</si>
  <si>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</si>
  <si>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</si>
  <si>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</si>
  <si>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</si>
  <si>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</si>
  <si>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</si>
  <si>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</si>
  <si>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</si>
  <si>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</si>
  <si>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</si>
  <si>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</si>
  <si>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</si>
  <si>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</si>
  <si>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</si>
  <si>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</si>
  <si>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</si>
  <si>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</si>
  <si>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</si>
  <si>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</si>
  <si>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</si>
  <si>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</si>
  <si>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</si>
  <si>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</si>
  <si>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</si>
  <si>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</si>
  <si>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</si>
  <si>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</si>
  <si>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</si>
  <si>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</si>
  <si>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</si>
  <si>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</si>
  <si>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</si>
  <si>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</si>
  <si>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</si>
  <si>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</si>
  <si>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</si>
  <si>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</si>
  <si>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</si>
  <si>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</si>
  <si>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</si>
  <si>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</si>
  <si>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</si>
  <si>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</si>
  <si>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</si>
  <si>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</si>
  <si>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</si>
  <si>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</si>
  <si>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</si>
  <si>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</si>
  <si>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</si>
  <si>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</si>
  <si>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</si>
  <si>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</si>
  <si>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</si>
  <si>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</si>
  <si>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</si>
  <si>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</si>
  <si>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</si>
  <si>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</si>
  <si>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</si>
  <si>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</si>
  <si>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</si>
  <si>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</si>
  <si>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</si>
  <si>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</si>
  <si>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</si>
  <si>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</si>
  <si>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</si>
  <si>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</si>
  <si>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</si>
  <si>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</si>
  <si>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</si>
  <si>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</si>
  <si>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</si>
  <si>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</si>
  <si>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</si>
  <si>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</si>
  <si>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</si>
  <si>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</si>
  <si>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</si>
  <si>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</si>
  <si>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</si>
  <si>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</si>
  <si>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</si>
  <si>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</si>
  <si>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</si>
  <si>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</si>
  <si>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</si>
  <si>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</si>
  <si>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</si>
  <si>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</si>
  <si>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</si>
  <si>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</si>
  <si>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</si>
  <si>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</si>
  <si>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</si>
  <si>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</si>
  <si>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</si>
  <si>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</si>
  <si>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</si>
  <si>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</si>
  <si>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</si>
  <si>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</si>
  <si>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</si>
  <si>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</si>
  <si>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</si>
  <si>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</si>
  <si>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</si>
  <si>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</si>
  <si>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</si>
  <si>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</si>
  <si>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</si>
  <si>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</si>
  <si>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</si>
  <si>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</si>
  <si>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</si>
  <si>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</si>
  <si>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</si>
  <si>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</si>
  <si>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</si>
  <si>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</si>
  <si>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</si>
  <si>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</si>
  <si>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</si>
  <si>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</si>
  <si>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</si>
  <si>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</si>
  <si>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</si>
  <si>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</si>
  <si>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</si>
  <si>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</si>
  <si>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</si>
  <si>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</si>
  <si>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</si>
  <si>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</si>
  <si>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</si>
  <si>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</si>
  <si>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</si>
  <si>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</si>
  <si>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</si>
  <si>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</si>
  <si>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</si>
  <si>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</si>
  <si>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</si>
  <si>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</si>
  <si>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</si>
  <si>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</si>
  <si>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</si>
  <si>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</si>
  <si>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</si>
  <si>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</si>
  <si>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</si>
  <si>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</si>
  <si>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</si>
  <si>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</si>
  <si>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</si>
  <si>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</si>
  <si>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</si>
  <si>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</si>
  <si>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</si>
  <si>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</si>
  <si>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</si>
  <si>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</si>
  <si>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</si>
  <si>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</si>
  <si>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</si>
  <si>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</si>
  <si>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</si>
  <si>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</si>
  <si>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</si>
  <si>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</si>
  <si>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</si>
  <si>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</si>
  <si>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</si>
  <si>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</si>
  <si>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</si>
  <si>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</si>
  <si>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</si>
  <si>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</si>
  <si>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</si>
  <si>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</si>
  <si>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</si>
  <si>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</si>
  <si>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</si>
  <si>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</si>
  <si>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</si>
  <si>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</si>
  <si>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</si>
  <si>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</si>
  <si>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</si>
  <si>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</si>
  <si>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</si>
  <si>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</si>
  <si>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</si>
  <si>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</si>
  <si>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</si>
  <si>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</si>
  <si>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</si>
  <si>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</si>
  <si>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</si>
  <si>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</si>
  <si>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</si>
  <si>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</si>
  <si>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</si>
  <si>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</si>
  <si>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</si>
  <si>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</si>
  <si>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</si>
  <si>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</si>
  <si>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</si>
  <si>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</si>
  <si>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</si>
  <si>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</si>
  <si>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</si>
  <si>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</si>
  <si>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</si>
  <si>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</si>
  <si>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</si>
  <si>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</si>
  <si>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</si>
  <si>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</si>
  <si>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</si>
  <si>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</si>
  <si>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</si>
  <si>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</si>
  <si>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</si>
  <si>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</si>
  <si>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</si>
  <si>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</si>
  <si>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</si>
  <si>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</si>
  <si>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</si>
  <si>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</si>
  <si>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</si>
  <si>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</si>
  <si>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</si>
  <si>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</si>
  <si>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</si>
  <si>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</si>
  <si>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</si>
  <si>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</si>
  <si>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</si>
  <si>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</si>
  <si>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</si>
  <si>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</si>
  <si>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</si>
  <si>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</si>
  <si>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</si>
  <si>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</si>
  <si>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</si>
  <si>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</si>
  <si>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</si>
  <si>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</si>
  <si>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</si>
  <si>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</si>
  <si>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</si>
  <si>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</si>
  <si>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</si>
  <si>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</si>
  <si>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</si>
  <si>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</si>
  <si>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</si>
  <si>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</si>
  <si>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</si>
  <si>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</si>
  <si>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</si>
  <si>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</si>
  <si>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</si>
  <si>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</si>
  <si>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</si>
  <si>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</si>
  <si>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</si>
  <si>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</si>
  <si>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</si>
  <si>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</si>
  <si>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</si>
  <si>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</si>
  <si>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</si>
  <si>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</si>
  <si>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</si>
  <si>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</si>
  <si>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</si>
  <si>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</si>
  <si>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</si>
  <si>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</si>
  <si>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</si>
  <si>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</si>
  <si>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</si>
  <si>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</si>
  <si>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</si>
  <si>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</si>
  <si>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</si>
  <si>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</si>
  <si>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</si>
  <si>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</si>
  <si>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</si>
  <si>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</si>
  <si>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</si>
  <si>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</si>
  <si>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</si>
  <si>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</si>
  <si>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</si>
  <si>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</si>
  <si>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</si>
  <si>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</si>
  <si>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</si>
  <si>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</si>
  <si>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</si>
  <si>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</si>
  <si>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</si>
  <si>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</si>
  <si>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</si>
  <si>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</si>
  <si>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</si>
  <si>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</si>
  <si>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</si>
  <si>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</si>
  <si>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</si>
  <si>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</si>
  <si>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</si>
  <si>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</si>
  <si>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</si>
  <si>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</si>
  <si>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</si>
  <si>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</si>
  <si>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</si>
  <si>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</si>
  <si>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</si>
  <si>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</si>
  <si>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</si>
  <si>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</si>
  <si>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</si>
  <si>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</si>
  <si>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</si>
  <si>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</si>
  <si>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</si>
  <si>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</si>
  <si>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</si>
  <si>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</si>
  <si>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</si>
  <si>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</si>
  <si>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</si>
  <si>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</si>
  <si>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</si>
  <si>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</si>
  <si>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</si>
  <si>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</si>
  <si>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</si>
  <si>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</si>
  <si>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</si>
  <si>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</si>
  <si>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</si>
  <si>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</si>
  <si>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</si>
  <si>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</si>
  <si>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</si>
  <si>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</si>
  <si>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</si>
  <si>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</si>
  <si>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</si>
  <si>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</si>
  <si>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</si>
  <si>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</si>
  <si>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</si>
  <si>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</si>
  <si>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</si>
  <si>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</si>
  <si>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</si>
  <si>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</si>
  <si>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</si>
  <si>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</si>
  <si>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</si>
  <si>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</si>
  <si>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</si>
  <si>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</si>
  <si>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</si>
  <si>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</si>
  <si>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</si>
  <si>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</si>
  <si>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</si>
  <si>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</si>
  <si>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</si>
  <si>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</si>
  <si>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</si>
  <si>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</si>
  <si>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</si>
  <si>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</si>
  <si>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</si>
  <si>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</si>
  <si>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</si>
  <si>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</si>
  <si>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</si>
  <si>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</si>
  <si>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</si>
  <si>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</si>
  <si>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</si>
  <si>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</si>
  <si>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</si>
  <si>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</si>
  <si>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</si>
  <si>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</si>
  <si>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</si>
  <si>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</si>
  <si>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</si>
  <si>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</si>
  <si>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</si>
  <si>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</si>
  <si>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</si>
  <si>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</si>
  <si>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</si>
  <si>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</si>
  <si>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</si>
  <si>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</si>
  <si>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</si>
  <si>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</si>
  <si>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</si>
  <si>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</si>
  <si>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</si>
  <si>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</si>
  <si>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</si>
  <si>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</si>
  <si>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</si>
  <si>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</si>
  <si>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</si>
  <si>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</si>
  <si>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</si>
  <si>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</si>
  <si>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</si>
  <si>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</si>
  <si>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</si>
  <si>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</si>
  <si>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</si>
  <si>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</si>
  <si>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</si>
  <si>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</si>
  <si>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</si>
  <si>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</si>
  <si>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</si>
  <si>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</si>
  <si>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</si>
  <si>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</si>
  <si>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</si>
  <si>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</si>
  <si>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</si>
  <si>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</si>
  <si>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</si>
  <si>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</si>
  <si>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</si>
  <si>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</si>
  <si>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</si>
  <si>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</si>
  <si>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</si>
  <si>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</si>
  <si>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</si>
  <si>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</si>
  <si>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</si>
  <si>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</si>
  <si>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</si>
  <si>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</si>
  <si>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</si>
  <si>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</si>
  <si>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</si>
  <si>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</si>
  <si>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</si>
  <si>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</si>
  <si>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</si>
  <si>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</si>
  <si>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</si>
  <si>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</si>
  <si>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</si>
  <si>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</si>
  <si>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</si>
  <si>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</si>
  <si>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</si>
  <si>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</si>
  <si>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</si>
  <si>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</si>
  <si>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</si>
  <si>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</si>
  <si>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</si>
  <si>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</si>
  <si>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</si>
  <si>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</si>
  <si>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</si>
  <si>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</si>
  <si>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</si>
  <si>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</si>
  <si>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</si>
  <si>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</si>
  <si>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</si>
  <si>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</si>
  <si>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</si>
  <si>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</si>
  <si>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</si>
  <si>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</si>
  <si>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</si>
  <si>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</si>
  <si>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</si>
  <si>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</si>
  <si>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</si>
  <si>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</si>
  <si>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</si>
  <si>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</si>
  <si>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</si>
  <si>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</si>
  <si>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</si>
  <si>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</si>
  <si>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</si>
  <si>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</si>
  <si>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</si>
  <si>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</si>
  <si>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</si>
  <si>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</si>
  <si>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</si>
  <si>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</si>
  <si>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</si>
  <si>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</si>
  <si>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</si>
  <si>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</si>
  <si>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</si>
  <si>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</si>
  <si>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</si>
  <si>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</si>
  <si>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</si>
  <si>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</si>
  <si>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</si>
  <si>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</si>
  <si>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</si>
  <si>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</si>
  <si>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</si>
  <si>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</si>
  <si>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</si>
  <si>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</si>
  <si>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</si>
  <si>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</si>
  <si>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</si>
  <si>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</si>
  <si>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</si>
  <si>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</si>
  <si>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</si>
  <si>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</si>
  <si>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</si>
  <si>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</si>
  <si>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</si>
  <si>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</si>
  <si>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</si>
  <si>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</si>
  <si>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</si>
  <si>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</si>
  <si>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</si>
  <si>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</si>
  <si>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</si>
  <si>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</si>
  <si>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</si>
  <si>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</si>
  <si>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</si>
  <si>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</si>
  <si>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</si>
  <si>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</si>
  <si>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</si>
  <si>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</si>
  <si>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</si>
  <si>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</si>
  <si>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</si>
  <si>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</si>
  <si>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</si>
  <si>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</si>
  <si>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</si>
  <si>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</si>
  <si>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</si>
  <si>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</si>
  <si>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</si>
  <si>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</si>
  <si>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</si>
  <si>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</si>
  <si>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</si>
  <si>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</si>
  <si>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</si>
  <si>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</si>
  <si>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</si>
  <si>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</si>
  <si>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</si>
  <si>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</si>
  <si>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</si>
  <si>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</si>
  <si>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</si>
  <si>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</si>
  <si>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</si>
  <si>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</si>
  <si>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</si>
  <si>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</si>
  <si>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</si>
  <si>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</si>
  <si>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</si>
  <si>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</si>
  <si>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</si>
  <si>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</si>
  <si>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</si>
  <si>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</si>
  <si>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</si>
  <si>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</si>
  <si>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</si>
  <si>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</si>
  <si>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</si>
  <si>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</si>
  <si>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</si>
  <si>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</si>
  <si>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</si>
  <si>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</si>
  <si>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</si>
  <si>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</si>
  <si>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</si>
  <si>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</si>
  <si>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</si>
  <si>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</si>
  <si>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</si>
  <si>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</si>
  <si>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</si>
  <si>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</si>
  <si>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</si>
  <si>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</si>
  <si>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</si>
  <si>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</si>
  <si>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</si>
  <si>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</si>
  <si>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</si>
  <si>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</si>
  <si>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</si>
  <si>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</si>
  <si>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</si>
  <si>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</si>
  <si>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</si>
  <si>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</si>
  <si>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</si>
  <si>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</si>
  <si>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</si>
  <si>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</si>
  <si>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</si>
  <si>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</si>
  <si>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</si>
  <si>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</si>
  <si>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</si>
  <si>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</si>
  <si>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</si>
  <si>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</si>
  <si>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</si>
  <si>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</si>
  <si>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</si>
  <si>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</si>
  <si>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</si>
  <si>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</si>
  <si>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</si>
  <si>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</si>
  <si>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</si>
  <si>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</si>
  <si>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</si>
  <si>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</si>
  <si>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</si>
  <si>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</si>
  <si>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</si>
  <si>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</si>
  <si>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</si>
  <si>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</si>
  <si>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</si>
  <si>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</si>
  <si>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</si>
  <si>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</si>
  <si>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</si>
  <si>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</si>
  <si>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</si>
  <si>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</si>
  <si>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</si>
  <si>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</si>
  <si>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</si>
  <si>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</si>
  <si>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</si>
  <si>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</si>
  <si>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</si>
  <si>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</si>
  <si>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</si>
  <si>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</si>
  <si>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</si>
  <si>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</si>
  <si>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</si>
  <si>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</si>
  <si>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</si>
  <si>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</si>
  <si>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</si>
  <si>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</si>
  <si>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</si>
  <si>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</si>
  <si>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</si>
  <si>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</si>
  <si>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</si>
  <si>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</si>
  <si>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</si>
  <si>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</si>
  <si>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</si>
  <si>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</si>
  <si>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</si>
  <si>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</si>
  <si>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</si>
  <si>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</si>
  <si>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</si>
  <si>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</si>
  <si>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</si>
  <si>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</si>
  <si>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</si>
  <si>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</si>
  <si>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</si>
  <si>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</si>
  <si>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</si>
  <si>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</si>
  <si>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</si>
  <si>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</si>
  <si>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</si>
  <si>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</si>
  <si>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</si>
  <si>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</si>
  <si>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</si>
  <si>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</si>
  <si>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</si>
  <si>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</si>
  <si>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</si>
  <si>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</si>
  <si>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</si>
  <si>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</si>
  <si>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</si>
  <si>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</si>
  <si>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</si>
  <si>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</si>
  <si>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</si>
  <si>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</si>
  <si>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</si>
  <si>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</si>
  <si>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</si>
  <si>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</si>
  <si>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</si>
  <si>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</si>
  <si>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</si>
  <si>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</si>
  <si>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</si>
  <si>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</si>
  <si>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</si>
  <si>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</si>
  <si>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</si>
  <si>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</si>
  <si>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</si>
  <si>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</si>
  <si>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</si>
  <si>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</si>
  <si>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</si>
  <si>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</si>
  <si>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</si>
  <si>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</si>
  <si>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</si>
  <si>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</si>
  <si>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</si>
  <si>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</si>
  <si>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</si>
  <si>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</si>
  <si>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</si>
  <si>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</si>
  <si>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</si>
  <si>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</si>
  <si>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</si>
  <si>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</si>
  <si>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</si>
  <si>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</si>
  <si>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</si>
  <si>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</si>
  <si>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</si>
  <si>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</si>
  <si>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</si>
  <si>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</si>
  <si>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</si>
  <si>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</si>
  <si>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</si>
  <si>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</si>
  <si>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</si>
  <si>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</si>
  <si>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</si>
  <si>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</si>
  <si>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</si>
  <si>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</si>
  <si>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</si>
  <si>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</si>
  <si>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</si>
  <si>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</si>
  <si>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</si>
  <si>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</si>
  <si>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</si>
  <si>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</si>
  <si>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</si>
  <si>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</si>
  <si>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</si>
  <si>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</si>
  <si>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</si>
  <si>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</si>
  <si>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</si>
  <si>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</si>
  <si>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</si>
  <si>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</si>
  <si>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</si>
  <si>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</si>
  <si>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</si>
  <si>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</si>
  <si>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</si>
  <si>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</si>
  <si>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</si>
  <si>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</si>
  <si>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</si>
  <si>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</si>
  <si>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</si>
  <si>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</si>
  <si>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</si>
  <si>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</si>
  <si>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</si>
  <si>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</si>
  <si>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</si>
  <si>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</si>
  <si>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</si>
  <si>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</si>
  <si>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</si>
  <si>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</si>
  <si>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</si>
  <si>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</si>
  <si>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</si>
  <si>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</si>
  <si>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</si>
  <si>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</si>
  <si>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</si>
  <si>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</si>
  <si>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</si>
  <si>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</si>
  <si>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</si>
  <si>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</si>
  <si>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</si>
  <si>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</si>
  <si>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</si>
  <si>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</si>
  <si>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</si>
  <si>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</si>
  <si>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</si>
  <si>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</si>
  <si>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</si>
  <si>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</si>
  <si>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</si>
  <si>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</si>
  <si>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</si>
  <si>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</si>
  <si>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</si>
  <si>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</si>
  <si>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</si>
  <si>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</si>
  <si>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</si>
  <si>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</si>
  <si>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</si>
  <si>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</si>
  <si>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</si>
  <si>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</si>
  <si>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</si>
  <si>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</si>
  <si>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</si>
  <si>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</si>
  <si>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</si>
  <si>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</si>
  <si>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</si>
  <si>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</si>
  <si>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</si>
  <si>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</si>
  <si>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</si>
  <si>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</si>
  <si>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</si>
  <si>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</si>
  <si>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</si>
  <si>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</si>
  <si>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</si>
  <si>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</si>
  <si>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</si>
  <si>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</si>
  <si>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</si>
  <si>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</si>
  <si>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</si>
  <si>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</si>
  <si>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</si>
  <si>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</si>
  <si>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</si>
  <si>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</si>
  <si>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</si>
  <si>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</si>
  <si>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</si>
  <si>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</si>
  <si>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</si>
  <si>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</si>
  <si>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</si>
  <si>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</si>
  <si>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</si>
  <si>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</si>
  <si>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</si>
  <si>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</si>
  <si>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</si>
  <si>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</si>
  <si>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</si>
  <si>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</si>
  <si>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</si>
  <si>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</si>
  <si>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</si>
  <si>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</si>
  <si>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</si>
  <si>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</si>
  <si>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</si>
  <si>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</si>
  <si>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</si>
  <si>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</si>
  <si>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</si>
  <si>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</si>
  <si>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</si>
  <si>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</si>
  <si>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</si>
  <si>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</si>
  <si>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</si>
  <si>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</si>
  <si>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</si>
  <si>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</si>
  <si>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</si>
  <si>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</si>
  <si>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</si>
  <si>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</si>
  <si>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</si>
  <si>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</si>
  <si>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</si>
  <si>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</si>
  <si>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</si>
  <si>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</si>
  <si>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</si>
  <si>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</si>
  <si>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</si>
  <si>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</si>
  <si>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</si>
  <si>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</si>
  <si>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</si>
  <si>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</si>
  <si>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</si>
  <si>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</si>
  <si>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</si>
  <si>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</si>
  <si>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</si>
  <si>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</si>
  <si>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</si>
  <si>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</si>
  <si>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</si>
  <si>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</si>
  <si>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</si>
  <si>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</si>
  <si>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</si>
  <si>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</si>
  <si>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</si>
  <si>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</si>
  <si>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</si>
  <si>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</si>
  <si>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</si>
  <si>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</si>
  <si>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</si>
  <si>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</si>
  <si>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</si>
  <si>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</si>
  <si>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</si>
  <si>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</si>
  <si>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</si>
  <si>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</si>
  <si>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</si>
  <si>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</si>
  <si>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</si>
  <si>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</si>
  <si>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</si>
  <si>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</si>
  <si>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</si>
  <si>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</si>
  <si>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</si>
  <si>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</si>
  <si>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</si>
  <si>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</si>
  <si>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</si>
  <si>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</si>
  <si>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</si>
  <si>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</si>
  <si>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</si>
  <si>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</si>
  <si>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</si>
  <si>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</si>
  <si>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</si>
  <si>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</si>
  <si>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</si>
  <si>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</si>
  <si>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</si>
  <si>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</si>
  <si>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</si>
  <si>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</si>
  <si>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</si>
  <si>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</si>
  <si>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</si>
  <si>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</si>
  <si>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</si>
  <si>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</si>
  <si>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</si>
  <si>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</si>
  <si>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</si>
  <si>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</si>
  <si>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</si>
  <si>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</si>
  <si>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</si>
  <si>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</si>
  <si>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</si>
  <si>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</si>
  <si>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</si>
  <si>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</si>
  <si>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</si>
  <si>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</si>
  <si>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</si>
  <si>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</si>
  <si>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</si>
  <si>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</si>
  <si>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</si>
  <si>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</si>
  <si>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</si>
  <si>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</si>
  <si>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</si>
  <si>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</si>
  <si>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</si>
  <si>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</si>
  <si>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</si>
  <si>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</si>
  <si>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</si>
  <si>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</si>
  <si>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</si>
  <si>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</si>
  <si>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</si>
  <si>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</si>
  <si>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</si>
  <si>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</si>
  <si>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</si>
  <si>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</si>
  <si>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</si>
  <si>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</si>
  <si>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</si>
  <si>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</si>
  <si>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</si>
  <si>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</si>
  <si>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</si>
  <si>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</si>
  <si>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</si>
  <si>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</si>
  <si>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</si>
  <si>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</si>
  <si>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</si>
  <si>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</si>
  <si>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</si>
  <si>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</si>
  <si>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</si>
  <si>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</si>
  <si>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</si>
  <si>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</si>
  <si>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</si>
  <si>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</si>
  <si>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</si>
  <si>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</si>
  <si>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</si>
  <si>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</si>
  <si>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</si>
  <si>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</si>
  <si>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</si>
  <si>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</si>
  <si>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</si>
  <si>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</si>
  <si>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</si>
  <si>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</si>
  <si>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</si>
  <si>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</si>
  <si>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</si>
  <si>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</si>
  <si>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</si>
  <si>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</si>
  <si>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</si>
  <si>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</si>
  <si>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</si>
  <si>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</si>
  <si>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</si>
  <si>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</si>
  <si>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</si>
  <si>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</si>
  <si>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</si>
  <si>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</si>
  <si>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</si>
  <si>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</si>
  <si>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</si>
  <si>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</si>
  <si>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</si>
  <si>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</si>
  <si>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</si>
  <si>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</si>
  <si>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</si>
  <si>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</si>
  <si>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</si>
  <si>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</si>
  <si>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</si>
  <si>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</si>
  <si>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</si>
  <si>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</si>
  <si>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</si>
  <si>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</si>
  <si>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</si>
  <si>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</si>
  <si>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</si>
  <si>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</si>
  <si>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</si>
  <si>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</si>
  <si>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</si>
  <si>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</si>
  <si>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</si>
  <si>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</si>
  <si>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</si>
  <si>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</si>
  <si>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</si>
  <si>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</si>
  <si>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</si>
  <si>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</si>
  <si>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</si>
  <si>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</si>
  <si>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</si>
  <si>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</si>
  <si>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</si>
  <si>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</si>
  <si>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</si>
  <si>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</si>
  <si>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</si>
  <si>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</si>
  <si>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</si>
  <si>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</si>
  <si>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</si>
  <si>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</si>
  <si>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</si>
  <si>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</si>
  <si>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</si>
  <si>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</si>
  <si>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</si>
  <si>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</si>
  <si>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</si>
  <si>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</si>
  <si>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</si>
  <si>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</si>
  <si>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</si>
  <si>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</si>
  <si>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</si>
  <si>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</si>
  <si>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</si>
  <si>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</si>
  <si>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</si>
  <si>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</si>
  <si>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</si>
  <si>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</si>
  <si>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</si>
  <si>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</si>
  <si>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</si>
  <si>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</si>
  <si>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</si>
  <si>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</si>
  <si>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</si>
  <si>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</si>
  <si>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</si>
  <si>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</si>
  <si>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</si>
  <si>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</si>
  <si>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</si>
  <si>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</si>
  <si>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</si>
  <si>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</si>
  <si>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</si>
  <si>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</si>
  <si>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</si>
  <si>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</si>
  <si>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</si>
  <si>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</si>
  <si>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</si>
  <si>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</si>
  <si>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</si>
  <si>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</si>
  <si>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</si>
  <si>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</si>
  <si>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</si>
  <si>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</si>
  <si>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</si>
  <si>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</si>
  <si>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</si>
  <si>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</si>
  <si>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</si>
  <si>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</si>
  <si>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</si>
  <si>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</si>
  <si>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</si>
  <si>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</si>
  <si>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</si>
  <si>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</si>
  <si>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</si>
  <si>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</si>
  <si>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</si>
  <si>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</si>
  <si>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</si>
  <si>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</si>
  <si>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</si>
  <si>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</si>
  <si>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</si>
  <si>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</si>
  <si>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</si>
  <si>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</si>
  <si>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</si>
  <si>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</si>
  <si>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</si>
  <si>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</si>
  <si>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</si>
  <si>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</si>
  <si>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</si>
  <si>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</si>
  <si>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</si>
  <si>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</si>
  <si>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</si>
  <si>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</si>
  <si>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</si>
  <si>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</si>
  <si>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</si>
  <si>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</si>
  <si>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</si>
  <si>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</si>
  <si>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</si>
  <si>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</si>
  <si>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</si>
  <si>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</si>
  <si>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</si>
  <si>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</si>
  <si>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</si>
  <si>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</si>
  <si>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</si>
  <si>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</si>
  <si>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</si>
  <si>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</si>
  <si>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</si>
  <si>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</si>
  <si>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</si>
  <si>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</si>
  <si>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</si>
  <si>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</si>
  <si>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</si>
  <si>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</si>
  <si>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</si>
  <si>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</si>
  <si>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</si>
  <si>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</si>
  <si>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</si>
  <si>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</si>
  <si>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</si>
  <si>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</si>
  <si>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</si>
  <si>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</si>
  <si>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</si>
  <si>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</si>
  <si>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</si>
  <si>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</si>
  <si>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</si>
  <si>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</si>
  <si>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</si>
  <si>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</si>
  <si>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</si>
  <si>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</si>
  <si>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</si>
  <si>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</si>
  <si>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</si>
  <si>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</si>
  <si>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</si>
  <si>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</si>
  <si>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</si>
  <si>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</si>
  <si>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</si>
  <si>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</si>
  <si>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</si>
  <si>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</si>
  <si>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</si>
  <si>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</si>
  <si>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</si>
  <si>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</si>
  <si>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</si>
  <si>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</si>
  <si>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</si>
  <si>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</si>
  <si>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</si>
  <si>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</si>
  <si>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</si>
  <si>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</si>
  <si>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</si>
  <si>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</si>
  <si>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</si>
  <si>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</si>
  <si>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</si>
  <si>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</si>
  <si>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</si>
  <si>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</si>
  <si>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</si>
  <si>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</si>
  <si>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</si>
  <si>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</si>
  <si>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</si>
  <si>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</si>
  <si>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</si>
  <si>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</si>
  <si>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</si>
  <si>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</si>
  <si>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</si>
  <si>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</si>
  <si>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</si>
  <si>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</si>
  <si>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</si>
  <si>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</si>
  <si>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</si>
  <si>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</si>
  <si>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</si>
  <si>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</si>
  <si>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</si>
  <si>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</si>
  <si>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</si>
  <si>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</si>
  <si>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</si>
  <si>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</si>
  <si>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</si>
  <si>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</si>
  <si>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</si>
  <si>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</si>
  <si>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</si>
  <si>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</si>
  <si>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</si>
  <si>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</si>
  <si>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</si>
  <si>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</si>
  <si>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</si>
  <si>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</si>
  <si>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</si>
  <si>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</si>
  <si>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</si>
  <si>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</si>
  <si>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</si>
  <si>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</si>
  <si>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</si>
  <si>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</si>
  <si>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</si>
  <si>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</si>
  <si>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</si>
  <si>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</si>
  <si>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</si>
  <si>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</si>
  <si>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</si>
  <si>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</si>
  <si>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</si>
  <si>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</si>
  <si>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</si>
  <si>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</si>
  <si>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</si>
  <si>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</si>
  <si>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</si>
  <si>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</si>
  <si>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</si>
  <si>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</si>
  <si>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</si>
  <si>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</si>
  <si>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</si>
  <si>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</si>
  <si>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</si>
  <si>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</si>
  <si>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</si>
  <si>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</si>
  <si>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</si>
  <si>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</si>
  <si>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</si>
  <si>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</si>
  <si>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</si>
  <si>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</si>
  <si>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</si>
  <si>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</si>
  <si>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</si>
  <si>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</si>
  <si>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</si>
  <si>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</si>
  <si>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</si>
  <si>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</si>
  <si>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</si>
  <si>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</si>
  <si>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</si>
  <si>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</si>
  <si>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</si>
  <si>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</si>
  <si>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</si>
  <si>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</si>
  <si>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</si>
  <si>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</si>
  <si>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</si>
  <si>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</si>
  <si>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</si>
  <si>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</si>
  <si>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</si>
  <si>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</si>
  <si>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</si>
  <si>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</si>
  <si>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</si>
  <si>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</si>
  <si>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</si>
  <si>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</si>
  <si>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</si>
  <si>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</si>
  <si>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</si>
  <si>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</si>
  <si>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</si>
  <si>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</si>
  <si>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</si>
  <si>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</si>
  <si>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</si>
  <si>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</si>
  <si>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</si>
  <si>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</si>
  <si>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</si>
  <si>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</si>
  <si>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</si>
  <si>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</si>
  <si>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</si>
  <si>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</si>
  <si>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</si>
  <si>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</si>
  <si>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</si>
  <si>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</si>
  <si>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</si>
  <si>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</si>
  <si>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</si>
  <si>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</si>
  <si>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</si>
  <si>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</si>
  <si>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</si>
  <si>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</si>
  <si>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</si>
  <si>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</si>
  <si>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</si>
  <si>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</si>
  <si>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</si>
  <si>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</si>
  <si>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</si>
  <si>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</si>
  <si>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</si>
  <si>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</si>
  <si>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</si>
  <si>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</si>
  <si>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</si>
  <si>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</si>
  <si>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</si>
  <si>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</si>
  <si>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</si>
  <si>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</si>
  <si>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</si>
  <si>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</si>
  <si>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</si>
  <si>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</si>
  <si>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</si>
  <si>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</si>
  <si>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</si>
  <si>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</si>
  <si>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</si>
  <si>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</si>
  <si>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</si>
  <si>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</si>
  <si>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</si>
  <si>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</si>
  <si>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</si>
  <si>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</si>
  <si>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</si>
  <si>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</si>
  <si>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</si>
  <si>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</si>
  <si>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</si>
  <si>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</si>
  <si>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</si>
  <si>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</si>
  <si>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</si>
  <si>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</si>
  <si>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</si>
  <si>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</si>
  <si>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</si>
  <si>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</si>
  <si>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</si>
  <si>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</si>
  <si>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</si>
  <si>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</si>
  <si>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</si>
  <si>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</si>
  <si>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</si>
  <si>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</si>
  <si>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</si>
  <si>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</si>
  <si>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</si>
  <si>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</si>
  <si>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</si>
  <si>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</si>
  <si>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</si>
  <si>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</si>
  <si>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</si>
  <si>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</si>
  <si>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</si>
  <si>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</si>
  <si>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</si>
  <si>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</si>
  <si>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</si>
  <si>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</si>
  <si>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</si>
  <si>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</si>
  <si>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</si>
  <si>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</si>
  <si>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</si>
  <si>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</si>
  <si>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</si>
  <si>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</si>
  <si>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</si>
  <si>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</si>
  <si>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</si>
  <si>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</si>
  <si>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</si>
  <si>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</si>
  <si>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</si>
  <si>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</si>
  <si>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</si>
  <si>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</si>
  <si>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</si>
  <si>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</si>
  <si>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</si>
  <si>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</si>
  <si>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</si>
  <si>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</si>
  <si>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</si>
  <si>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</si>
  <si>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</si>
  <si>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</si>
  <si>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</si>
  <si>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</si>
  <si>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</si>
  <si>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</si>
  <si>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</si>
  <si>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</si>
  <si>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</si>
  <si>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</si>
  <si>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</si>
  <si>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</si>
  <si>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</si>
  <si>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</si>
  <si>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</si>
  <si>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</si>
  <si>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</si>
  <si>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</si>
  <si>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</si>
  <si>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</si>
  <si>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</si>
  <si>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</si>
  <si>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</si>
  <si>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</si>
  <si>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</si>
  <si>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</si>
  <si>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</si>
  <si>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</si>
  <si>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</si>
  <si>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</si>
  <si>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</si>
  <si>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</si>
  <si>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</si>
  <si>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</si>
  <si>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</si>
  <si>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</si>
  <si>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</si>
  <si>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</si>
  <si>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</si>
  <si>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</si>
  <si>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</si>
  <si>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</si>
  <si>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</si>
  <si>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</si>
  <si>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</si>
  <si>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</si>
  <si>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</si>
  <si>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</si>
  <si>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</si>
  <si>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</si>
  <si>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</si>
  <si>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</si>
  <si>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</si>
  <si>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</si>
  <si>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</si>
  <si>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</si>
  <si>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</si>
  <si>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</si>
  <si>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</si>
  <si>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</si>
  <si>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</si>
  <si>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</si>
  <si>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</si>
  <si>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</si>
  <si>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</si>
  <si>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</si>
  <si>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</si>
  <si>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</si>
  <si>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</si>
  <si>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</si>
  <si>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</si>
  <si>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</si>
  <si>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</si>
  <si>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</si>
  <si>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</si>
  <si>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</si>
  <si>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</si>
  <si>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</si>
  <si>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</si>
  <si>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</si>
  <si>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</si>
  <si>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</si>
  <si>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</si>
  <si>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</si>
  <si>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</si>
  <si>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</si>
  <si>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</si>
  <si>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</si>
  <si>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</si>
  <si>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</si>
  <si>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</si>
  <si>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</si>
  <si>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</si>
  <si>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</si>
  <si>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</si>
  <si>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</si>
  <si>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</si>
  <si>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</si>
  <si>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</si>
  <si>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</si>
  <si>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</si>
  <si>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</si>
  <si>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</si>
  <si>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</si>
  <si>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</si>
  <si>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</si>
  <si>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</si>
  <si>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</si>
  <si>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</si>
  <si>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</si>
  <si>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</si>
  <si>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</si>
  <si>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</si>
  <si>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</si>
  <si>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</si>
  <si>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</si>
  <si>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</si>
  <si>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</si>
  <si>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</si>
  <si>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</si>
  <si>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</si>
  <si>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</si>
  <si>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</si>
  <si>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</si>
  <si>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</si>
  <si>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</si>
  <si>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</si>
  <si>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</si>
  <si>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</si>
  <si>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</si>
  <si>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</si>
  <si>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</si>
  <si>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</si>
  <si>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</si>
  <si>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</si>
  <si>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</si>
  <si>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</si>
  <si>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</si>
  <si>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</si>
  <si>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</si>
  <si>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</si>
  <si>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</si>
  <si>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</si>
  <si>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</si>
  <si>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</si>
  <si>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</si>
  <si>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</si>
  <si>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</si>
  <si>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</si>
  <si>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</si>
  <si>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</si>
  <si>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</si>
  <si>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</si>
  <si>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</si>
  <si>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</si>
  <si>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</si>
  <si>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</si>
  <si>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</si>
  <si>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</si>
  <si>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</si>
  <si>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</si>
  <si>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</si>
  <si>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</si>
  <si>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</si>
  <si>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</si>
  <si>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</si>
  <si>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</si>
  <si>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</si>
  <si>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</si>
  <si>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</si>
  <si>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</si>
  <si>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</si>
  <si>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</si>
  <si>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</si>
  <si>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</si>
  <si>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</si>
  <si>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</si>
  <si>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</si>
  <si>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</si>
  <si>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</si>
  <si>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</si>
  <si>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</si>
  <si>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</si>
  <si>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</si>
  <si>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</si>
  <si>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</si>
  <si>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</si>
  <si>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</si>
  <si>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</si>
  <si>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</si>
  <si>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</si>
  <si>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</si>
  <si>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</si>
  <si>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</si>
  <si>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</si>
  <si>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</si>
  <si>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</si>
  <si>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</si>
  <si>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</si>
  <si>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</si>
  <si>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</si>
  <si>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</si>
  <si>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</si>
  <si>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</si>
  <si>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</si>
  <si>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</si>
  <si>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</si>
  <si>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</si>
  <si>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</si>
  <si>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</si>
  <si>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</si>
  <si>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</si>
  <si>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</si>
  <si>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</si>
  <si>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</si>
  <si>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</si>
  <si>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</si>
  <si>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</si>
  <si>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</si>
  <si>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</si>
  <si>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</si>
  <si>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</si>
  <si>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</si>
  <si>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</si>
  <si>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</si>
  <si>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</si>
  <si>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</si>
  <si>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</si>
  <si>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</si>
  <si>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</si>
  <si>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</si>
  <si>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</si>
  <si>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</si>
  <si>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</si>
  <si>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</si>
  <si>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</si>
  <si>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</si>
  <si>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</si>
  <si>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</si>
  <si>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</si>
  <si>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</si>
  <si>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</si>
  <si>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</si>
  <si>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</si>
  <si>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</si>
  <si>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</si>
  <si>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</si>
  <si>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</si>
  <si>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</si>
  <si>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</si>
  <si>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</si>
  <si>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</si>
  <si>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</si>
  <si>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</si>
  <si>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</si>
  <si>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</si>
  <si>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</si>
  <si>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</si>
  <si>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</si>
  <si>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</si>
  <si>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</si>
  <si>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</si>
  <si>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</si>
  <si>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</si>
  <si>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</si>
  <si>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</si>
  <si>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</si>
  <si>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</si>
  <si>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</si>
  <si>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</si>
  <si>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</si>
  <si>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</si>
  <si>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</si>
  <si>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</si>
  <si>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</si>
  <si>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</si>
  <si>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</si>
  <si>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</si>
  <si>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</si>
  <si>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</si>
  <si>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</si>
  <si>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</si>
  <si>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</si>
  <si>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</si>
  <si>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</si>
  <si>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</si>
  <si>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</si>
  <si>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</si>
  <si>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</si>
  <si>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</si>
  <si>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</si>
  <si>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</si>
  <si>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</si>
  <si>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</si>
  <si>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</si>
  <si>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</si>
  <si>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</si>
  <si>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</si>
  <si>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</si>
  <si>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</si>
  <si>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</si>
  <si>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</si>
  <si>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</si>
  <si>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</si>
  <si>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</si>
  <si>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</si>
  <si>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</si>
  <si>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</si>
  <si>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</si>
  <si>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</si>
  <si>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</si>
  <si>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</si>
  <si>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</si>
  <si>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</si>
  <si>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</si>
  <si>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</si>
  <si>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</si>
  <si>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</si>
  <si>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</si>
  <si>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</si>
  <si>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</si>
  <si>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</si>
  <si>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</si>
  <si>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</si>
  <si>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</si>
  <si>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</si>
  <si>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</si>
  <si>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</si>
  <si>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</si>
  <si>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</si>
  <si>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</si>
  <si>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</si>
  <si>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</si>
  <si>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</si>
  <si>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</si>
  <si>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</si>
  <si>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</si>
  <si>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</si>
  <si>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</si>
  <si>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</si>
  <si>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</si>
  <si>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</si>
  <si>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</si>
  <si>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</si>
  <si>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</si>
  <si>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</si>
  <si>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</si>
  <si>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</si>
  <si>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</si>
  <si>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</si>
  <si>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</si>
  <si>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</si>
  <si>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</si>
  <si>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</si>
  <si>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</si>
  <si>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</si>
  <si>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</si>
  <si>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</si>
  <si>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</si>
  <si>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</si>
  <si>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</si>
  <si>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</si>
  <si>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</si>
  <si>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</si>
  <si>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</si>
  <si>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</si>
  <si>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</si>
  <si>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</si>
  <si>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</si>
  <si>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</si>
  <si>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</si>
  <si>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</si>
  <si>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</si>
  <si>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</si>
  <si>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</si>
  <si>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</si>
  <si>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</si>
  <si>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</si>
  <si>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</si>
  <si>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</si>
  <si>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</si>
  <si>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</si>
  <si>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</si>
  <si>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</si>
  <si>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</si>
  <si>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</si>
  <si>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</si>
  <si>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</si>
  <si>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</si>
  <si>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</si>
  <si>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</si>
  <si>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</si>
  <si>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</si>
  <si>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</si>
  <si>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</si>
  <si>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</si>
  <si>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</si>
  <si>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</si>
  <si>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</si>
  <si>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</si>
  <si>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</si>
  <si>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</si>
  <si>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</si>
  <si>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</si>
  <si>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</si>
  <si>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</si>
  <si>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</si>
  <si>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</si>
  <si>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</si>
  <si>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</si>
  <si>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</si>
  <si>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</si>
  <si>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</si>
  <si>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</si>
  <si>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</si>
  <si>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</si>
  <si>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</si>
  <si>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</si>
  <si>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</si>
  <si>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</si>
  <si>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</si>
  <si>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</si>
  <si>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</si>
  <si>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</si>
  <si>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</si>
  <si>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</si>
  <si>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</si>
  <si>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</si>
  <si>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</si>
  <si>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</si>
  <si>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</si>
  <si>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</si>
  <si>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</si>
  <si>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</si>
  <si>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</si>
  <si>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</si>
  <si>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</si>
  <si>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</si>
  <si>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</si>
  <si>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</si>
  <si>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</si>
  <si>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</si>
  <si>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</si>
  <si>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</si>
  <si>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</si>
  <si>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</si>
  <si>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</si>
  <si>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</si>
  <si>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</si>
  <si>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</si>
  <si>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</si>
  <si>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</si>
  <si>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</si>
  <si>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</si>
  <si>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</si>
  <si>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</si>
  <si>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</si>
  <si>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</si>
  <si>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</si>
  <si>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</si>
  <si>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</si>
  <si>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</si>
  <si>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</si>
  <si>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</si>
  <si>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</si>
  <si>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</si>
  <si>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</si>
  <si>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</si>
  <si>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</si>
  <si>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</si>
  <si>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</si>
  <si>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</si>
  <si>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</si>
  <si>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</si>
  <si>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</si>
  <si>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</si>
  <si>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</si>
  <si>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</si>
  <si>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</si>
  <si>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</si>
  <si>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</si>
  <si>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</si>
  <si>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</si>
  <si>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</si>
  <si>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</si>
  <si>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</si>
  <si>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</si>
  <si>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</si>
  <si>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</si>
  <si>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</si>
  <si>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</si>
  <si>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</si>
  <si>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</si>
  <si>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</si>
  <si>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</si>
  <si>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</si>
  <si>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</si>
  <si>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</si>
  <si>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</si>
  <si>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</si>
  <si>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</si>
  <si>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</si>
  <si>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</si>
  <si>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</si>
  <si>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</si>
  <si>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</si>
  <si>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</si>
  <si>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</si>
  <si>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</si>
  <si>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</si>
  <si>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</si>
  <si>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</si>
  <si>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</si>
  <si>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</si>
  <si>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</si>
  <si>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</si>
  <si>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</si>
  <si>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</si>
  <si>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</si>
  <si>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</si>
  <si>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</si>
  <si>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</si>
  <si>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</si>
  <si>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</si>
  <si>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</si>
  <si>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</si>
  <si>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</si>
  <si>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</si>
  <si>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</si>
  <si>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</si>
  <si>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</si>
  <si>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</si>
  <si>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</si>
  <si>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</si>
  <si>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</si>
  <si>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</si>
  <si>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</si>
  <si>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</si>
  <si>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</si>
  <si>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</si>
  <si>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</si>
  <si>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</si>
  <si>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</si>
  <si>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</si>
  <si>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</si>
  <si>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</si>
  <si>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</si>
  <si>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</si>
  <si>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</si>
  <si>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</si>
  <si>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</si>
  <si>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</si>
  <si>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</si>
  <si>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</si>
  <si>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</si>
  <si>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</si>
  <si>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</si>
  <si>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</si>
  <si>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</si>
  <si>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</si>
  <si>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</si>
  <si>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</si>
  <si>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</si>
  <si>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</si>
  <si>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</si>
  <si>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</si>
  <si>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</si>
  <si>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</si>
  <si>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</si>
  <si>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</si>
  <si>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</si>
  <si>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</si>
  <si>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</si>
  <si>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</si>
  <si>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</si>
  <si>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</si>
  <si>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</si>
  <si>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</si>
  <si>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</si>
  <si>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</si>
  <si>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</si>
  <si>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</si>
  <si>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</si>
  <si>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</si>
  <si>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</si>
  <si>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</si>
  <si>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</si>
  <si>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</si>
  <si>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</si>
  <si>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</si>
  <si>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</si>
  <si>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</si>
  <si>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</si>
  <si>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</si>
  <si>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</si>
  <si>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</si>
  <si>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</si>
  <si>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</si>
  <si>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</si>
  <si>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</si>
  <si>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</si>
  <si>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</si>
  <si>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</si>
  <si>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</si>
  <si>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</si>
  <si>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</si>
  <si>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</si>
  <si>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</si>
  <si>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</si>
  <si>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</si>
  <si>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</si>
  <si>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</si>
  <si>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</si>
  <si>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</si>
  <si>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</si>
  <si>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</si>
  <si>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</si>
  <si>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</si>
  <si>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</si>
  <si>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</si>
  <si>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</si>
  <si>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</si>
  <si>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</si>
  <si>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</si>
  <si>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</si>
  <si>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</si>
  <si>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</si>
  <si>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</si>
  <si>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</si>
  <si>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</si>
  <si>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</si>
  <si>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</si>
  <si>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</si>
  <si>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</si>
  <si>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</si>
  <si>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</si>
  <si>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</si>
  <si>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</si>
  <si>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</si>
  <si>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</si>
  <si>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</si>
  <si>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</si>
  <si>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</si>
  <si>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</si>
  <si>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</si>
  <si>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</si>
  <si>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</si>
  <si>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</si>
  <si>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</si>
  <si>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</si>
  <si>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</si>
  <si>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</si>
  <si>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</si>
  <si>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</si>
  <si>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</si>
  <si>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</si>
  <si>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</si>
  <si>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</si>
  <si>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</si>
  <si>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</si>
  <si>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</si>
  <si>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</si>
  <si>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</si>
  <si>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</si>
  <si>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</si>
  <si>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</si>
  <si>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</si>
  <si>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</si>
  <si>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</si>
  <si>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</si>
  <si>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</si>
  <si>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</si>
  <si>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</si>
  <si>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</si>
  <si>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</si>
  <si>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</si>
  <si>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</si>
  <si>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</si>
  <si>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</si>
  <si>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</si>
  <si>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</si>
  <si>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</si>
  <si>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</si>
  <si>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</si>
  <si>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</si>
  <si>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</si>
  <si>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</si>
  <si>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</si>
  <si>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</si>
  <si>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</si>
  <si>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</si>
  <si>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</si>
  <si>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</si>
  <si>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</si>
  <si>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</si>
  <si>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</si>
  <si>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</si>
  <si>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</si>
  <si>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</si>
  <si>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</si>
  <si>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</si>
  <si>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</si>
  <si>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</si>
  <si>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</si>
  <si>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</si>
  <si>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</si>
  <si>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</si>
  <si>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</si>
  <si>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</si>
  <si>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</si>
  <si>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</si>
  <si>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</si>
  <si>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</si>
  <si>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</si>
  <si>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</si>
  <si>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</si>
  <si>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</si>
  <si>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</si>
  <si>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</si>
  <si>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</si>
  <si>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</si>
  <si>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</si>
  <si>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</si>
  <si>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</si>
  <si>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</si>
  <si>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</si>
  <si>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</si>
  <si>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</si>
  <si>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</si>
  <si>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</si>
  <si>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</si>
  <si>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</si>
  <si>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</si>
  <si>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</si>
  <si>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</si>
  <si>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</si>
  <si>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</si>
  <si>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</si>
  <si>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</si>
  <si>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</si>
  <si>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</si>
  <si>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</si>
  <si>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</si>
  <si>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</si>
  <si>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</si>
  <si>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</si>
  <si>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</si>
  <si>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</si>
  <si>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</si>
  <si>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</si>
  <si>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</si>
  <si>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</si>
  <si>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</si>
  <si>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</si>
  <si>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</si>
  <si>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</si>
  <si>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</si>
  <si>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</si>
  <si>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</si>
  <si>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</si>
  <si>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</si>
  <si>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</si>
  <si>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</si>
  <si>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</si>
  <si>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</si>
  <si>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</si>
  <si>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</si>
  <si>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</si>
  <si>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</si>
  <si>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</si>
  <si>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</si>
  <si>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</si>
  <si>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</si>
  <si>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</si>
  <si>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</si>
  <si>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</si>
  <si>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</si>
  <si>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</si>
  <si>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</si>
  <si>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</si>
  <si>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</si>
  <si>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</si>
  <si>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</si>
  <si>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</si>
  <si>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</si>
  <si>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</si>
  <si>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</si>
  <si>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</si>
  <si>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</si>
  <si>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</si>
  <si>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</si>
  <si>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</si>
  <si>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</si>
  <si>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</si>
  <si>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</si>
  <si>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</si>
  <si>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</si>
  <si>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</si>
  <si>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</si>
  <si>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</si>
  <si>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</si>
  <si>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</si>
  <si>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</si>
  <si>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</si>
  <si>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</si>
  <si>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</si>
  <si>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</si>
  <si>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</si>
  <si>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</si>
  <si>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</si>
  <si>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</si>
  <si>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</si>
  <si>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</si>
  <si>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</si>
  <si>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</si>
  <si>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</si>
  <si>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</si>
  <si>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</si>
  <si>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</si>
  <si>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</si>
  <si>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</si>
  <si>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</si>
  <si>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</si>
  <si>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</si>
  <si>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</si>
  <si>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</si>
  <si>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</si>
  <si>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</si>
  <si>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</si>
  <si>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</si>
  <si>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</si>
  <si>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</si>
  <si>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</si>
  <si>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</si>
  <si>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</si>
  <si>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</si>
  <si>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</si>
  <si>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</si>
  <si>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</si>
  <si>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</si>
  <si>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</si>
  <si>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</si>
  <si>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</si>
  <si>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</si>
  <si>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</si>
  <si>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</si>
  <si>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</si>
  <si>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</si>
  <si>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</si>
  <si>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</si>
  <si>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</si>
  <si>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</si>
  <si>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</si>
  <si>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</si>
  <si>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</si>
  <si>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</si>
  <si>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</si>
  <si>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</si>
  <si>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</si>
  <si>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</si>
  <si>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</si>
  <si>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</si>
  <si>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</si>
  <si>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</si>
  <si>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</si>
  <si>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</si>
  <si>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</si>
  <si>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</si>
  <si>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</si>
  <si>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</si>
  <si>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</si>
  <si>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</si>
  <si>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</si>
  <si>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</si>
  <si>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</si>
  <si>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</si>
  <si>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</si>
  <si>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</si>
  <si>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</si>
  <si>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</si>
  <si>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</si>
  <si>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</si>
  <si>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</si>
  <si>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</si>
  <si>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</si>
  <si>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</si>
  <si>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</si>
  <si>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</si>
  <si>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</si>
  <si>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</si>
  <si>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</si>
  <si>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</si>
  <si>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</si>
  <si>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</si>
  <si>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</si>
  <si>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</si>
  <si>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</si>
  <si>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</si>
  <si>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</si>
  <si>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</si>
  <si>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</si>
  <si>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</si>
  <si>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</si>
  <si>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</si>
  <si>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</si>
  <si>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</si>
  <si>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</si>
  <si>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</si>
  <si>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</si>
  <si>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</si>
  <si>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</si>
  <si>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</si>
  <si>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</si>
  <si>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</si>
  <si>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</si>
  <si>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</si>
  <si>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</si>
  <si>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</si>
  <si>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</si>
  <si>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</si>
  <si>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</si>
  <si>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</si>
  <si>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</si>
  <si>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</si>
  <si>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</si>
  <si>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</si>
  <si>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</si>
  <si>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</si>
  <si>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</si>
  <si>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</si>
  <si>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</si>
  <si>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</si>
  <si>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</si>
  <si>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</si>
  <si>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</si>
  <si>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</si>
  <si>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</si>
  <si>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</si>
  <si>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</si>
  <si>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</si>
  <si>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</si>
  <si>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</si>
  <si>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</si>
  <si>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</si>
  <si>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</si>
  <si>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</si>
  <si>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</si>
  <si>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</si>
  <si>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</si>
  <si>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</si>
  <si>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</si>
  <si>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</si>
  <si>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</si>
  <si>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</si>
  <si>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</si>
  <si>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</si>
  <si>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</si>
  <si>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</si>
  <si>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</si>
  <si>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</si>
  <si>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</si>
  <si>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</si>
  <si>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</si>
  <si>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</si>
  <si>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</si>
  <si>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</si>
  <si>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</si>
  <si>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</si>
  <si>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</si>
  <si>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</si>
  <si>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</si>
  <si>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</si>
  <si>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</si>
  <si>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</si>
  <si>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</si>
  <si>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</si>
  <si>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</si>
  <si>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</si>
  <si>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</si>
  <si>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</si>
  <si>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</si>
  <si>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</si>
  <si>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</si>
  <si>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</si>
  <si>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</si>
  <si>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</si>
  <si>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</si>
  <si>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</si>
  <si>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</si>
  <si>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</si>
  <si>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</si>
  <si>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</si>
  <si>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</si>
  <si>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</si>
  <si>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</si>
  <si>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</si>
  <si>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</si>
  <si>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</si>
  <si>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</si>
  <si>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</si>
  <si>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</si>
  <si>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</si>
  <si>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</si>
  <si>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</si>
  <si>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</si>
  <si>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</si>
  <si>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</si>
  <si>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</si>
  <si>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</si>
  <si>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</si>
  <si>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</si>
  <si>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</si>
  <si>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</si>
  <si>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</si>
  <si>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</si>
  <si>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</si>
  <si>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</si>
  <si>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</si>
  <si>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</si>
  <si>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</si>
  <si>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</si>
  <si>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</si>
  <si>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</si>
  <si>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</si>
  <si>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</si>
  <si>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</si>
  <si>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</si>
  <si>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</si>
  <si>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</si>
  <si>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</si>
  <si>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</si>
  <si>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</si>
  <si>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</si>
  <si>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</si>
  <si>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</si>
  <si>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</si>
  <si>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</si>
  <si>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</si>
  <si>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</si>
  <si>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</si>
  <si>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</si>
  <si>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</si>
  <si>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</si>
  <si>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</si>
  <si>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</si>
  <si>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</si>
  <si>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</si>
  <si>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</si>
  <si>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</si>
  <si>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</si>
  <si>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</si>
  <si>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</si>
  <si>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</si>
  <si>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</si>
  <si>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</si>
  <si>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</si>
  <si>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</si>
  <si>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</si>
  <si>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</si>
  <si>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</si>
  <si>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</si>
  <si>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</si>
  <si>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</si>
  <si>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</si>
  <si>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</si>
  <si>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</si>
  <si>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</si>
  <si>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</si>
  <si>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</si>
  <si>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</si>
  <si>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</si>
  <si>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</si>
  <si>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</si>
  <si>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</si>
  <si>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</si>
  <si>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</si>
  <si>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</si>
  <si>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</si>
  <si>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</si>
  <si>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</si>
  <si>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</si>
  <si>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</si>
  <si>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</si>
  <si>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</si>
  <si>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</si>
  <si>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</si>
  <si>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</si>
  <si>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</si>
  <si>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</si>
  <si>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</si>
  <si>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</si>
  <si>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</si>
  <si>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</si>
  <si>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</si>
  <si>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</si>
  <si>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</si>
  <si>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</si>
  <si>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</si>
  <si>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</si>
  <si>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</si>
  <si>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</si>
  <si>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</si>
  <si>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</si>
  <si>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</si>
  <si>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</si>
  <si>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</si>
  <si>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</si>
  <si>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</si>
  <si>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</si>
  <si>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</si>
  <si>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</si>
  <si>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</si>
  <si>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</si>
  <si>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</si>
  <si>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</si>
  <si>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</si>
  <si>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</si>
  <si>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</si>
  <si>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</si>
  <si>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</si>
  <si>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</si>
  <si>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</si>
  <si>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</si>
  <si>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</si>
  <si>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</si>
  <si>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</si>
  <si>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</si>
  <si>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</si>
  <si>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</si>
  <si>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</si>
  <si>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</si>
  <si>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</si>
  <si>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</si>
  <si>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</si>
  <si>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</si>
  <si>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</si>
  <si>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</si>
  <si>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</si>
  <si>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</si>
  <si>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</si>
  <si>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</si>
  <si>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</si>
  <si>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</si>
  <si>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</si>
  <si>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</si>
  <si>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</si>
  <si>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</si>
  <si>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</si>
  <si>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</si>
  <si>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</si>
  <si>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</si>
  <si>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</si>
  <si>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</si>
  <si>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</si>
  <si>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</si>
  <si>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</si>
  <si>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</si>
  <si>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</si>
  <si>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</si>
  <si>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</si>
  <si>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</si>
  <si>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</si>
  <si>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</si>
  <si>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</si>
  <si>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</si>
  <si>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</si>
  <si>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</si>
  <si>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</si>
  <si>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</si>
  <si>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</si>
  <si>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</si>
  <si>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</si>
  <si>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</si>
  <si>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</si>
  <si>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</si>
  <si>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</si>
  <si>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</si>
  <si>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</si>
  <si>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</si>
  <si>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</si>
  <si>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</si>
  <si>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</si>
  <si>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</si>
  <si>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</si>
  <si>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</si>
  <si>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</si>
  <si>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</si>
  <si>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</si>
  <si>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</si>
  <si>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</si>
  <si>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</si>
  <si>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</si>
  <si>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</si>
  <si>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</si>
  <si>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</si>
  <si>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</si>
  <si>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</si>
  <si>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</si>
  <si>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</si>
  <si>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</si>
  <si>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</si>
  <si>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</si>
  <si>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</si>
  <si>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</si>
  <si>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</si>
  <si>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</si>
  <si>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</si>
  <si>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</si>
  <si>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</si>
  <si>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</si>
  <si>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</si>
  <si>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</si>
  <si>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</si>
  <si>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</si>
  <si>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</si>
  <si>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</si>
  <si>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</si>
  <si>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</si>
  <si>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</si>
  <si>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</si>
  <si>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</si>
  <si>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</si>
  <si>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</si>
  <si>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</si>
  <si>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</si>
  <si>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</si>
  <si>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</si>
  <si>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</si>
  <si>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</si>
  <si>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</si>
  <si>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</si>
  <si>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</si>
  <si>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</si>
  <si>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</si>
  <si>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</si>
  <si>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</si>
  <si>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</si>
  <si>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</si>
  <si>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</si>
  <si>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</si>
  <si>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</si>
  <si>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</si>
  <si>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</si>
  <si>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</si>
  <si>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</si>
  <si>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</si>
  <si>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</si>
  <si>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</si>
  <si>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</si>
  <si>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</si>
  <si>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</si>
  <si>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</si>
  <si>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</si>
  <si>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</si>
  <si>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</si>
  <si>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</si>
  <si>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</si>
  <si>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</si>
  <si>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</si>
  <si>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</si>
  <si>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</si>
  <si>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</si>
  <si>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</si>
  <si>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</si>
  <si>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</si>
  <si>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</si>
  <si>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</si>
  <si>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</si>
  <si>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</si>
  <si>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</si>
  <si>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</si>
  <si>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</si>
  <si>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</si>
  <si>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</si>
  <si>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</si>
  <si>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</si>
  <si>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</si>
  <si>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</si>
  <si>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</si>
  <si>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</si>
  <si>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</si>
  <si>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</si>
  <si>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</si>
  <si>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</si>
  <si>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</si>
  <si>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</si>
  <si>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</si>
  <si>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</si>
  <si>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</si>
  <si>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</si>
  <si>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</si>
  <si>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</si>
  <si>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</si>
  <si>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</si>
  <si>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</si>
  <si>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</si>
  <si>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</si>
  <si>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</si>
  <si>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</si>
  <si>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</si>
  <si>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</si>
  <si>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</si>
  <si>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</si>
  <si>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</si>
  <si>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</si>
  <si>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</si>
  <si>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</si>
  <si>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</si>
  <si>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</si>
  <si>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</si>
  <si>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</si>
  <si>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</si>
  <si>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</si>
  <si>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</si>
  <si>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</si>
  <si>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</si>
  <si>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</si>
  <si>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</si>
  <si>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</si>
  <si>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</si>
  <si>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</si>
  <si>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</si>
  <si>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</si>
  <si>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</si>
  <si>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</si>
  <si>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</si>
  <si>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</si>
  <si>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</si>
  <si>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</si>
  <si>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</si>
  <si>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</si>
  <si>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</si>
  <si>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</si>
  <si>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</si>
  <si>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</si>
  <si>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</si>
  <si>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</si>
  <si>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</si>
  <si>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</si>
  <si>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</si>
  <si>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</si>
  <si>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</si>
  <si>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</si>
  <si>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</si>
  <si>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</si>
  <si>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</si>
  <si>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</si>
  <si>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</si>
  <si>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</si>
  <si>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</si>
  <si>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</si>
  <si>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</si>
  <si>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</si>
  <si>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</si>
  <si>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</si>
  <si>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</si>
  <si>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</si>
  <si>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</si>
  <si>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</si>
  <si>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</si>
  <si>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</si>
  <si>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</si>
  <si>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</si>
  <si>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</si>
  <si>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</si>
  <si>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</si>
  <si>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</si>
  <si>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</si>
  <si>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</si>
  <si>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</si>
  <si>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</si>
  <si>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</si>
  <si>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</si>
  <si>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</si>
  <si>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</si>
  <si>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</si>
  <si>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</si>
  <si>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</si>
  <si>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</si>
  <si>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</si>
  <si>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</si>
  <si>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</si>
  <si>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</si>
  <si>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</si>
  <si>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</si>
  <si>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</si>
  <si>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</si>
  <si>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</si>
  <si>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</si>
  <si>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</si>
  <si>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</si>
  <si>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</si>
  <si>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</si>
  <si>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</si>
  <si>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</si>
  <si>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</si>
  <si>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</si>
  <si>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</si>
  <si>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</si>
  <si>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</si>
  <si>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</si>
  <si>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</si>
  <si>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</si>
  <si>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</si>
  <si>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</si>
  <si>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</si>
  <si>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</si>
  <si>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</si>
  <si>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</si>
  <si>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</si>
  <si>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</si>
  <si>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</si>
  <si>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</si>
  <si>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</si>
  <si>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</si>
  <si>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</si>
  <si>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</si>
  <si>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</si>
  <si>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</si>
  <si>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</si>
  <si>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</si>
  <si>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</si>
  <si>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</si>
  <si>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</si>
  <si>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</si>
  <si>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</si>
  <si>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</si>
  <si>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</si>
  <si>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</si>
  <si>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</si>
  <si>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</si>
  <si>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</si>
  <si>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</si>
  <si>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</si>
  <si>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</si>
  <si>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</si>
  <si>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</si>
  <si>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</si>
  <si>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</si>
  <si>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</si>
  <si>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</si>
  <si>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</si>
  <si>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</si>
  <si>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</si>
  <si>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</si>
  <si>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</si>
  <si>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</si>
  <si>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</si>
  <si>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</si>
  <si>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</si>
  <si>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</si>
  <si>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</si>
  <si>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</si>
  <si>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</si>
  <si>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</si>
  <si>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</si>
  <si>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</si>
  <si>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</si>
  <si>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</si>
  <si>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</si>
  <si>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</si>
  <si>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</si>
  <si>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</si>
  <si>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</si>
  <si>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</si>
  <si>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</si>
  <si>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</si>
  <si>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</si>
  <si>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</si>
  <si>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</si>
  <si>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</si>
  <si>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</si>
  <si>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</si>
  <si>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</si>
  <si>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</si>
  <si>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</si>
  <si>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</si>
  <si>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</si>
  <si>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</si>
  <si>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</si>
  <si>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</si>
  <si>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</si>
  <si>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</si>
  <si>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</si>
  <si>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</si>
  <si>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</si>
  <si>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</si>
  <si>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</si>
  <si>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</si>
  <si>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</si>
  <si>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</si>
  <si>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</si>
  <si>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</si>
  <si>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</si>
  <si>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</si>
  <si>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</si>
  <si>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</si>
  <si>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</si>
  <si>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</si>
  <si>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</si>
  <si>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</si>
  <si>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</si>
  <si>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</si>
  <si>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</si>
  <si>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</si>
  <si>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</si>
  <si>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</si>
  <si>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</si>
  <si>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</si>
  <si>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</si>
  <si>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</si>
  <si>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</si>
  <si>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</si>
  <si>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</si>
  <si>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</si>
  <si>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</si>
  <si>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</si>
  <si>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</si>
  <si>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</si>
  <si>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</si>
  <si>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</si>
  <si>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</si>
  <si>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</si>
  <si>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</si>
  <si>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</si>
  <si>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</si>
  <si>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</si>
  <si>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</si>
  <si>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</si>
  <si>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</si>
  <si>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</si>
  <si>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</si>
  <si>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</si>
  <si>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</si>
  <si>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</si>
  <si>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</si>
  <si>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</si>
  <si>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</si>
  <si>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</si>
  <si>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</si>
  <si>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</si>
  <si>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</si>
  <si>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</si>
  <si>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</si>
  <si>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</si>
  <si>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</si>
  <si>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</si>
  <si>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</si>
  <si>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</si>
  <si>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</si>
  <si>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</si>
  <si>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</si>
  <si>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</si>
  <si>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</si>
  <si>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</si>
  <si>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</si>
  <si>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</si>
  <si>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</si>
  <si>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</si>
  <si>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</si>
  <si>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</si>
  <si>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</si>
  <si>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</si>
  <si>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</si>
  <si>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</si>
  <si>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</si>
  <si>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</si>
  <si>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</si>
  <si>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</si>
  <si>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</si>
  <si>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</si>
  <si>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</si>
  <si>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</si>
  <si>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</si>
  <si>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</si>
  <si>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</si>
  <si>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</si>
  <si>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</si>
  <si>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</si>
  <si>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</si>
  <si>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</si>
  <si>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</si>
  <si>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</si>
  <si>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</si>
  <si>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</si>
  <si>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</si>
  <si>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</si>
  <si>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</si>
  <si>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</si>
  <si>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</si>
  <si>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</si>
  <si>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</si>
  <si>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</si>
  <si>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</si>
  <si>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</si>
  <si>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</si>
  <si>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</si>
  <si>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</si>
  <si>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</si>
  <si>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</si>
  <si>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</si>
  <si>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</si>
  <si>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</si>
  <si>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</si>
  <si>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</si>
  <si>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</si>
  <si>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</si>
  <si>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</si>
  <si>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</si>
  <si>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</si>
  <si>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</si>
  <si>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</si>
  <si>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</si>
  <si>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</si>
  <si>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</si>
  <si>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</si>
  <si>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</si>
  <si>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</si>
  <si>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</si>
  <si>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</si>
  <si>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</si>
  <si>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</si>
  <si>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</si>
  <si>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</si>
  <si>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</si>
  <si>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</si>
  <si>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</si>
  <si>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</si>
  <si>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</si>
  <si>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</si>
  <si>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</si>
  <si>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</si>
  <si>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</si>
  <si>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</si>
  <si>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</si>
  <si>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</si>
  <si>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</si>
  <si>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</si>
  <si>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</si>
  <si>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</si>
  <si>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</si>
  <si>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</si>
  <si>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</si>
  <si>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</si>
  <si>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</si>
  <si>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</si>
  <si>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</si>
  <si>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</si>
  <si>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</si>
  <si>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</si>
  <si>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</si>
  <si>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</si>
  <si>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</si>
  <si>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</si>
  <si>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</si>
  <si>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</si>
  <si>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</si>
  <si>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</si>
  <si>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</si>
  <si>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</si>
  <si>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</si>
  <si>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</si>
  <si>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</si>
  <si>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</si>
  <si>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</si>
  <si>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</si>
  <si>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</si>
  <si>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</si>
  <si>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</si>
  <si>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</si>
  <si>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</si>
  <si>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</si>
  <si>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</si>
  <si>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</si>
  <si>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</si>
  <si>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</si>
  <si>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</si>
  <si>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</si>
  <si>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</si>
  <si>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</si>
  <si>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</si>
  <si>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</si>
  <si>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</si>
  <si>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</si>
  <si>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</si>
  <si>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</si>
  <si>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</si>
  <si>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</si>
  <si>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</si>
  <si>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</si>
  <si>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</si>
  <si>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</si>
  <si>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</si>
  <si>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</si>
  <si>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</si>
  <si>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</si>
  <si>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</si>
  <si>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</si>
  <si>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</si>
  <si>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</si>
  <si>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</si>
  <si>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</si>
  <si>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</si>
  <si>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</si>
  <si>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</si>
  <si>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</si>
  <si>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</si>
  <si>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</si>
  <si>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</si>
  <si>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</si>
  <si>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</si>
  <si>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</si>
  <si>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</si>
  <si>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</si>
  <si>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</si>
  <si>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</si>
  <si>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</si>
  <si>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</si>
  <si>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</si>
  <si>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</si>
  <si>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</si>
  <si>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</si>
  <si>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</si>
  <si>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</si>
  <si>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</si>
  <si>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</si>
  <si>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</si>
  <si>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</si>
  <si>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</si>
  <si>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</si>
  <si>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</si>
  <si>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</si>
  <si>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</si>
  <si>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</si>
  <si>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</si>
  <si>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</si>
  <si>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</si>
  <si>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</si>
  <si>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</si>
  <si>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</si>
  <si>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</si>
  <si>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</si>
  <si>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</si>
  <si>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</si>
  <si>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</si>
  <si>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</si>
  <si>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</si>
  <si>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</si>
  <si>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</si>
  <si>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</si>
  <si>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</si>
  <si>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</si>
  <si>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</si>
  <si>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</si>
  <si>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</si>
  <si>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</si>
  <si>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</si>
  <si>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</si>
  <si>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</si>
  <si>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</si>
  <si>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</si>
  <si>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</si>
  <si>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</si>
  <si>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</si>
  <si>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</si>
  <si>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</si>
  <si>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</si>
  <si>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</si>
  <si>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</si>
  <si>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</si>
  <si>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</si>
  <si>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</si>
  <si>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</si>
  <si>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</si>
  <si>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</si>
  <si>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</si>
  <si>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</si>
  <si>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</si>
  <si>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</si>
  <si>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</si>
  <si>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</si>
  <si>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</si>
  <si>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</si>
  <si>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</si>
  <si>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</si>
  <si>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</si>
  <si>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</si>
  <si>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</si>
  <si>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</si>
  <si>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</si>
  <si>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</si>
  <si>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</si>
  <si>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</si>
  <si>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</si>
  <si>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</si>
  <si>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</si>
  <si>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</si>
  <si>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</si>
  <si>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</si>
  <si>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</si>
  <si>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</si>
  <si>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</si>
  <si>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</si>
  <si>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</si>
  <si>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</si>
  <si>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</si>
  <si>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</si>
  <si>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</si>
  <si>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</si>
  <si>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</si>
  <si>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</si>
  <si>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</si>
  <si>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</si>
  <si>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</si>
  <si>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</si>
  <si>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</si>
  <si>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</si>
  <si>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</si>
  <si>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</si>
  <si>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</si>
  <si>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</si>
  <si>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</si>
  <si>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</si>
  <si>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</si>
  <si>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</si>
  <si>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</si>
  <si>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</si>
  <si>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</si>
  <si>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</si>
  <si>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</si>
  <si>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</si>
  <si>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</si>
  <si>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</si>
  <si>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</si>
  <si>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</si>
  <si>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</si>
  <si>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</si>
  <si>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</si>
  <si>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</si>
  <si>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</si>
  <si>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</si>
  <si>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</si>
  <si>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</si>
  <si>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</si>
  <si>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</si>
  <si>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</si>
  <si>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</si>
  <si>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</si>
  <si>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</si>
  <si>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</si>
  <si>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</si>
  <si>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</si>
  <si>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</si>
  <si>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</si>
  <si>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</si>
  <si>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</si>
  <si>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</si>
  <si>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</si>
  <si>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</si>
  <si>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</si>
  <si>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</si>
  <si>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</si>
  <si>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</si>
  <si>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</si>
  <si>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</si>
  <si>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</si>
  <si>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</si>
  <si>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</si>
  <si>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</si>
  <si>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</si>
  <si>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</si>
  <si>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</si>
  <si>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</si>
  <si>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</si>
  <si>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</si>
  <si>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</si>
  <si>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</si>
  <si>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</si>
  <si>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</si>
  <si>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</si>
  <si>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</si>
  <si>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</si>
  <si>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</si>
  <si>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</si>
  <si>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</si>
  <si>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</si>
  <si>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</si>
  <si>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</si>
  <si>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</si>
  <si>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</si>
  <si>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</si>
  <si>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</si>
  <si>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</si>
  <si>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</si>
  <si>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</si>
  <si>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</si>
  <si>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</si>
  <si>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</si>
  <si>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</si>
  <si>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</si>
  <si>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</si>
  <si>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</si>
  <si>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</si>
  <si>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</si>
  <si>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</si>
  <si>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</si>
  <si>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</si>
  <si>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</si>
  <si>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</si>
  <si>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</si>
  <si>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</si>
  <si>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</si>
  <si>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</si>
  <si>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</si>
  <si>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</si>
  <si>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</si>
  <si>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</si>
  <si>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</si>
  <si>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</si>
  <si>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</si>
  <si>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</si>
  <si>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</si>
  <si>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</si>
  <si>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</si>
  <si>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</si>
  <si>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</si>
  <si>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</si>
  <si>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</si>
  <si>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</si>
  <si>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</si>
  <si>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</si>
  <si>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</si>
  <si>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</si>
  <si>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</si>
  <si>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</si>
  <si>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</si>
  <si>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</si>
  <si>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</si>
  <si>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</si>
  <si>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</si>
  <si>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</si>
  <si>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</si>
  <si>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</si>
  <si>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</si>
  <si>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</si>
  <si>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</si>
  <si>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</si>
  <si>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</si>
  <si>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</si>
  <si>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</si>
  <si>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</si>
  <si>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</si>
  <si>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</si>
  <si>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</si>
  <si>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</si>
  <si>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</si>
  <si>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</si>
  <si>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</si>
  <si>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</si>
  <si>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</si>
  <si>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</si>
  <si>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</si>
  <si>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</si>
  <si>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</si>
  <si>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</si>
  <si>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</si>
  <si>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</si>
  <si>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</si>
  <si>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</si>
  <si>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</si>
  <si>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</si>
  <si>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</si>
  <si>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</si>
  <si>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</si>
  <si>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</si>
  <si>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</si>
  <si>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</si>
  <si>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</si>
  <si>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</si>
  <si>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</si>
  <si>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</si>
  <si>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</si>
  <si>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</si>
  <si>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</si>
  <si>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</si>
  <si>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</si>
  <si>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</si>
  <si>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</si>
  <si>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</si>
  <si>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</si>
  <si>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</si>
  <si>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</si>
  <si>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</si>
  <si>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</si>
  <si>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</si>
  <si>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</si>
  <si>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</si>
  <si>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</si>
  <si>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</si>
  <si>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</si>
  <si>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</si>
  <si>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</si>
  <si>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</si>
  <si>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</si>
  <si>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</si>
  <si>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</si>
  <si>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</si>
  <si>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</si>
  <si>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</si>
  <si>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</si>
  <si>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</si>
  <si>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</si>
  <si>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</si>
  <si>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</si>
  <si>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</si>
  <si>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</si>
  <si>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</si>
  <si>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</si>
  <si>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</si>
  <si>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</si>
  <si>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</si>
  <si>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</si>
  <si>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</si>
  <si>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</si>
  <si>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</si>
  <si>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</si>
  <si>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</si>
  <si>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</si>
  <si>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</si>
  <si>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</si>
  <si>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</si>
  <si>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</si>
  <si>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</si>
  <si>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</si>
  <si>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</si>
  <si>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</si>
  <si>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</si>
  <si>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</si>
  <si>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</si>
  <si>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</si>
  <si>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</si>
  <si>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</si>
  <si>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</si>
  <si>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</si>
  <si>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</si>
  <si>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</si>
  <si>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</si>
  <si>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</si>
  <si>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</si>
  <si>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</si>
  <si>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</si>
  <si>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</si>
  <si>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</si>
  <si>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</si>
  <si>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</si>
  <si>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</si>
  <si>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</si>
  <si>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</si>
  <si>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</si>
  <si>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</si>
  <si>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</si>
  <si>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</si>
  <si>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</si>
  <si>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</si>
  <si>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</si>
  <si>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</si>
  <si>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</si>
  <si>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</si>
  <si>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</si>
  <si>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</si>
  <si>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</si>
  <si>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</si>
  <si>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</si>
  <si>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</si>
  <si>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</si>
  <si>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</si>
  <si>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</si>
  <si>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</si>
  <si>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</si>
  <si>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</si>
  <si>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</si>
  <si>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</si>
  <si>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</si>
  <si>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</si>
  <si>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</si>
  <si>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</si>
  <si>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</si>
  <si>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</si>
  <si>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</si>
  <si>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</si>
  <si>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</si>
  <si>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</si>
  <si>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</si>
  <si>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</si>
  <si>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</si>
  <si>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</si>
  <si>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</si>
  <si>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</si>
  <si>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</si>
  <si>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</si>
  <si>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</si>
  <si>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</si>
  <si>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</si>
  <si>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</si>
  <si>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</si>
  <si>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</si>
  <si>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</si>
  <si>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</si>
  <si>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</si>
  <si>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</si>
  <si>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</si>
  <si>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</si>
  <si>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</si>
  <si>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</si>
  <si>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</si>
  <si>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</si>
  <si>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</si>
  <si>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</si>
  <si>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</si>
  <si>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</si>
  <si>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</si>
  <si>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</si>
  <si>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</si>
  <si>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</si>
  <si>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</si>
  <si>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</si>
  <si>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</si>
  <si>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</si>
  <si>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</si>
  <si>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</si>
  <si>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</si>
  <si>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</si>
  <si>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</si>
  <si>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</si>
  <si>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</si>
  <si>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</si>
  <si>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</si>
  <si>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</si>
  <si>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</si>
  <si>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</si>
  <si>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</si>
  <si>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</si>
  <si>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</si>
  <si>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</si>
  <si>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</si>
  <si>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</si>
  <si>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</si>
  <si>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</si>
  <si>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</si>
  <si>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</si>
  <si>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</si>
  <si>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</si>
  <si>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</si>
  <si>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</si>
  <si>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</si>
  <si>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</si>
  <si>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</si>
  <si>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</si>
  <si>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</si>
  <si>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</si>
  <si>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</si>
  <si>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</si>
  <si>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</si>
  <si>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</si>
  <si>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</si>
  <si>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</si>
  <si>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</si>
  <si>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</si>
  <si>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</si>
  <si>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</si>
  <si>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</si>
  <si>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</si>
  <si>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</si>
  <si>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</si>
  <si>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</si>
  <si>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</si>
  <si>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</si>
  <si>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</si>
  <si>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</si>
  <si>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</si>
  <si>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</si>
  <si>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</si>
  <si>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</si>
  <si>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</si>
  <si>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</si>
  <si>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</si>
  <si>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</si>
  <si>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</si>
  <si>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</si>
  <si>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</si>
  <si>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</si>
  <si>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</si>
  <si>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</si>
  <si>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</si>
  <si>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</si>
  <si>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</si>
  <si>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</si>
  <si>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</si>
  <si>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</si>
  <si>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</si>
  <si>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</si>
  <si>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</si>
  <si>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</si>
  <si>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</si>
  <si>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</si>
  <si>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</si>
  <si>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</si>
  <si>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</si>
  <si>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</si>
  <si>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</si>
  <si>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</si>
  <si>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</si>
  <si>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</si>
  <si>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</si>
  <si>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</si>
  <si>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</si>
  <si>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</si>
  <si>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</si>
  <si>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</si>
  <si>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</si>
  <si>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</si>
  <si>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</si>
  <si>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</si>
  <si>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</si>
  <si>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</si>
  <si>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</si>
  <si>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</si>
  <si>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</si>
  <si>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</si>
  <si>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</si>
  <si>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</si>
  <si>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</si>
  <si>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</si>
  <si>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</si>
  <si>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</si>
  <si>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</si>
  <si>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</si>
  <si>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</si>
  <si>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</si>
  <si>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</si>
  <si>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</si>
  <si>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</si>
  <si>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</si>
  <si>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</si>
  <si>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</si>
  <si>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</si>
  <si>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</si>
  <si>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</si>
  <si>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</si>
  <si>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</si>
  <si>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</si>
  <si>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</si>
  <si>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</si>
  <si>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</si>
  <si>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</si>
  <si>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</si>
  <si>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</si>
  <si>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</si>
  <si>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</si>
  <si>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</si>
  <si>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</si>
  <si>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</si>
  <si>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</si>
  <si>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</si>
  <si>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</si>
  <si>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</si>
  <si>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</si>
  <si>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</si>
  <si>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</si>
  <si>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</si>
  <si>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</si>
  <si>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</si>
  <si>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</si>
  <si>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</si>
  <si>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</si>
  <si>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</si>
  <si>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</si>
  <si>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</si>
  <si>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</si>
  <si>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</si>
  <si>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</si>
  <si>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</si>
  <si>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</si>
  <si>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</si>
  <si>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</si>
  <si>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</si>
  <si>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</si>
  <si>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</si>
  <si>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</si>
  <si>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</si>
  <si>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</si>
  <si>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</si>
  <si>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</si>
  <si>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</si>
  <si>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</si>
  <si>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</si>
  <si>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</si>
  <si>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</si>
  <si>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</si>
  <si>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</si>
  <si>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</si>
  <si>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</si>
  <si>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</si>
  <si>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</si>
  <si>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</si>
  <si>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</si>
  <si>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</si>
  <si>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</si>
  <si>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</si>
  <si>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</si>
  <si>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</si>
  <si>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</si>
  <si>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</si>
  <si>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</si>
  <si>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</si>
  <si>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</si>
  <si>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</si>
  <si>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</si>
  <si>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</si>
  <si>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</si>
  <si>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</si>
  <si>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</si>
  <si>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</si>
  <si>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</si>
  <si>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</si>
  <si>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</si>
  <si>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</si>
  <si>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</si>
  <si>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</si>
  <si>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</si>
  <si>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</si>
  <si>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</si>
  <si>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</si>
  <si>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</si>
  <si>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</si>
  <si>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</si>
  <si>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</si>
  <si>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</si>
  <si>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</si>
  <si>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</si>
  <si>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</si>
  <si>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</si>
  <si>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</si>
  <si>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</si>
  <si>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</si>
  <si>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</si>
  <si>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</si>
  <si>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</si>
  <si>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</si>
  <si>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</si>
  <si>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</si>
  <si>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</si>
  <si>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</si>
  <si>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</si>
  <si>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</si>
  <si>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</si>
  <si>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</si>
  <si>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</si>
  <si>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</si>
  <si>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</si>
  <si>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</si>
  <si>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</si>
  <si>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</si>
  <si>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</si>
  <si>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</si>
  <si>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</si>
  <si>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</si>
  <si>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</si>
  <si>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</si>
  <si>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</si>
  <si>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</si>
  <si>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</si>
  <si>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</si>
  <si>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</si>
  <si>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</si>
  <si>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</si>
  <si>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</si>
  <si>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</si>
  <si>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</si>
  <si>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</si>
  <si>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</si>
  <si>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</si>
  <si>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</si>
  <si>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</si>
  <si>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</si>
  <si>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</si>
  <si>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</si>
  <si>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</si>
  <si>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</si>
  <si>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</si>
  <si>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</si>
  <si>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</si>
  <si>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</si>
  <si>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</si>
  <si>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</si>
  <si>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</si>
  <si>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</si>
  <si>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</si>
  <si>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</si>
  <si>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</si>
  <si>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</si>
  <si>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</si>
  <si>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</si>
  <si>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</si>
  <si>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</si>
  <si>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</si>
  <si>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</si>
  <si>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</si>
  <si>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</si>
  <si>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</si>
  <si>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</si>
  <si>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</si>
  <si>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</si>
  <si>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</si>
  <si>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</si>
  <si>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</si>
  <si>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</si>
  <si>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</si>
  <si>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</si>
  <si>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</si>
  <si>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</si>
  <si>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</si>
  <si>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</si>
  <si>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</si>
  <si>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</si>
  <si>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</si>
  <si>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</si>
  <si>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</si>
  <si>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</si>
  <si>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</si>
  <si>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</si>
  <si>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</si>
  <si>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</si>
  <si>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</si>
  <si>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</si>
  <si>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</si>
  <si>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</si>
  <si>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</si>
  <si>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</si>
  <si>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</si>
  <si>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</si>
  <si>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</si>
  <si>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</si>
  <si>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</si>
  <si>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</si>
  <si>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</si>
  <si>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</si>
  <si>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</si>
  <si>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</si>
  <si>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</si>
  <si>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</si>
  <si>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</si>
  <si>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</si>
  <si>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</si>
  <si>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</si>
  <si>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</si>
  <si>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</si>
  <si>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</si>
  <si>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</si>
  <si>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</si>
  <si>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</si>
  <si>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</si>
  <si>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</si>
  <si>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</si>
  <si>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</si>
  <si>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</si>
  <si>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</si>
  <si>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</si>
  <si>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</si>
  <si>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</si>
  <si>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</si>
  <si>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</si>
  <si>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</si>
  <si>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</si>
  <si>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</si>
  <si>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</si>
  <si>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</si>
  <si>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</si>
  <si>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</si>
  <si>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</si>
  <si>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</si>
  <si>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</si>
  <si>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</si>
  <si>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</si>
  <si>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</si>
  <si>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</si>
  <si>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</si>
  <si>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</si>
  <si>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</si>
  <si>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</si>
  <si>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</si>
  <si>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</si>
  <si>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</si>
  <si>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</si>
  <si>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</si>
  <si>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</si>
  <si>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</si>
  <si>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</si>
  <si>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</si>
  <si>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</si>
  <si>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</si>
  <si>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</si>
  <si>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</si>
  <si>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</si>
  <si>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</si>
  <si>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</si>
  <si>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</si>
  <si>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</si>
  <si>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</si>
  <si>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</si>
  <si>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</si>
  <si>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</si>
  <si>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</si>
  <si>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</si>
  <si>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</si>
  <si>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</si>
  <si>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</si>
  <si>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</si>
  <si>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</si>
  <si>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</si>
  <si>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</si>
  <si>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</si>
  <si>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</si>
  <si>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</si>
  <si>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</si>
  <si>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</si>
  <si>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</si>
  <si>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</si>
  <si>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</si>
  <si>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</si>
  <si>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</si>
  <si>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</si>
  <si>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</si>
  <si>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</si>
  <si>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</si>
  <si>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</si>
  <si>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</si>
  <si>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</si>
  <si>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</si>
  <si>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</si>
  <si>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</si>
  <si>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</si>
  <si>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</si>
  <si>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</si>
  <si>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</si>
  <si>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</si>
  <si>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</si>
  <si>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</si>
  <si>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</si>
  <si>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</si>
  <si>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</si>
  <si>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</si>
  <si>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</si>
  <si>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</si>
  <si>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</si>
  <si>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</si>
  <si>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</si>
  <si>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</si>
  <si>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</si>
  <si>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</si>
  <si>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</si>
  <si>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</si>
  <si>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</si>
  <si>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</si>
  <si>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</si>
  <si>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</si>
  <si>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</si>
  <si>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</si>
  <si>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</si>
  <si>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</si>
  <si>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</si>
  <si>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</si>
  <si>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</si>
  <si>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</si>
  <si>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</si>
  <si>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</si>
  <si>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</si>
  <si>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</si>
  <si>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</si>
  <si>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</si>
  <si>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</si>
  <si>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</si>
  <si>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</si>
  <si>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</si>
  <si>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</si>
  <si>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</si>
  <si>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</si>
  <si>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</si>
  <si>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</si>
  <si>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</si>
  <si>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</si>
  <si>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</si>
  <si>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</si>
  <si>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</si>
  <si>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</si>
  <si>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</si>
  <si>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</si>
  <si>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</si>
  <si>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</si>
  <si>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</si>
  <si>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</si>
  <si>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</si>
  <si>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</si>
  <si>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</si>
  <si>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</si>
  <si>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</si>
  <si>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</si>
  <si>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</si>
  <si>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</si>
  <si>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</si>
  <si>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</si>
  <si>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</si>
  <si>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</si>
  <si>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</si>
  <si>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</si>
  <si>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</si>
  <si>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</si>
  <si>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</si>
  <si>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</si>
  <si>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</si>
  <si>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</si>
  <si>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</si>
  <si>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</si>
  <si>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</si>
  <si>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</si>
  <si>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</si>
  <si>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</si>
  <si>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</si>
  <si>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</si>
  <si>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</si>
  <si>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</si>
  <si>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</si>
  <si>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</si>
  <si>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</si>
  <si>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</si>
  <si>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</si>
  <si>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</si>
  <si>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</si>
  <si>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</si>
  <si>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</si>
  <si>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</si>
  <si>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</si>
  <si>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</si>
  <si>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</si>
  <si>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</si>
  <si>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</si>
  <si>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</si>
  <si>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</si>
  <si>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</si>
  <si>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</si>
  <si>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</si>
  <si>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</si>
  <si>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</si>
  <si>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</si>
  <si>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</si>
  <si>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</si>
  <si>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</si>
  <si>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</si>
  <si>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</si>
  <si>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</si>
  <si>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</si>
  <si>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</si>
  <si>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</si>
  <si>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</si>
  <si>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</si>
  <si>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</si>
  <si>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</si>
  <si>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</si>
  <si>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</si>
  <si>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</si>
  <si>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</si>
  <si>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</si>
  <si>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</si>
  <si>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</si>
  <si>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</si>
  <si>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</si>
  <si>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</si>
  <si>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</si>
  <si>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</si>
  <si>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</si>
  <si>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</si>
  <si>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</si>
  <si>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</si>
  <si>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</si>
  <si>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</si>
  <si>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</si>
  <si>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</si>
  <si>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</si>
  <si>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</si>
  <si>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</si>
  <si>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</si>
  <si>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</si>
  <si>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</si>
  <si>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</si>
  <si>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</si>
  <si>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</si>
  <si>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</si>
  <si>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</si>
  <si>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</si>
  <si>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</si>
  <si>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</si>
  <si>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</si>
  <si>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</si>
  <si>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</si>
  <si>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</si>
  <si>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</si>
  <si>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</si>
  <si>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</si>
  <si>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</si>
  <si>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</si>
  <si>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</si>
  <si>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</si>
  <si>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</si>
  <si>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</si>
  <si>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</si>
  <si>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</si>
  <si>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</si>
  <si>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</si>
  <si>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</si>
  <si>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</si>
  <si>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</si>
  <si>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</si>
  <si>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</si>
  <si>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</si>
  <si>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</si>
  <si>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</si>
  <si>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</si>
  <si>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</si>
  <si>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</si>
  <si>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</si>
  <si>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</si>
  <si>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</si>
  <si>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</si>
  <si>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</si>
  <si>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</si>
  <si>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</si>
  <si>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</si>
  <si>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</si>
  <si>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</si>
  <si>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</si>
  <si>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</si>
  <si>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</si>
  <si>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</si>
  <si>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</si>
  <si>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</si>
  <si>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</si>
  <si>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</si>
  <si>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</si>
  <si>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</si>
  <si>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</si>
  <si>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</si>
  <si>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</si>
  <si>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</si>
  <si>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</si>
  <si>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</si>
  <si>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</si>
  <si>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</si>
  <si>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</si>
  <si>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</si>
  <si>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</si>
  <si>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</si>
  <si>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</si>
  <si>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</si>
  <si>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</si>
  <si>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</si>
  <si>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</si>
  <si>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</si>
  <si>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</si>
  <si>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</si>
  <si>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</si>
  <si>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</si>
  <si>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</si>
  <si>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</si>
  <si>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</si>
  <si>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</si>
  <si>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</si>
  <si>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</si>
  <si>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</si>
  <si>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</si>
  <si>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</si>
  <si>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</si>
  <si>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</si>
  <si>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</si>
  <si>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</si>
  <si>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</si>
  <si>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</si>
  <si>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</si>
  <si>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</si>
  <si>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</si>
  <si>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</si>
  <si>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</si>
  <si>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</si>
  <si>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</si>
  <si>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</si>
  <si>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</si>
  <si>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</si>
  <si>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</si>
  <si>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</si>
  <si>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</si>
  <si>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</si>
  <si>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</si>
  <si>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</si>
  <si>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</si>
  <si>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</si>
  <si>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</si>
  <si>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</si>
  <si>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</si>
  <si>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</si>
  <si>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</si>
  <si>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</si>
  <si>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</si>
  <si>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</si>
  <si>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</si>
  <si>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</si>
  <si>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</si>
  <si>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</si>
  <si>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</si>
  <si>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</si>
  <si>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</si>
  <si>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</si>
  <si>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</si>
  <si>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</si>
  <si>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</si>
  <si>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</si>
  <si>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</si>
  <si>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</si>
  <si>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</si>
  <si>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</si>
  <si>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</si>
  <si>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</si>
  <si>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</si>
  <si>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</si>
  <si>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</si>
  <si>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</si>
  <si>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</si>
  <si>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</si>
  <si>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</si>
  <si>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</si>
  <si>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</si>
  <si>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</si>
  <si>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</si>
  <si>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</si>
  <si>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</si>
  <si>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</si>
  <si>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</si>
  <si>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</si>
  <si>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</si>
  <si>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</si>
  <si>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</si>
  <si>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</si>
  <si>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</si>
  <si>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</si>
  <si>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</si>
  <si>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</si>
  <si>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</si>
  <si>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</si>
  <si>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</si>
  <si>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</si>
  <si>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</si>
  <si>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</si>
  <si>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</si>
  <si>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</si>
  <si>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</si>
  <si>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</si>
  <si>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</si>
  <si>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</si>
  <si>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</si>
  <si>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</si>
  <si>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</si>
  <si>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</si>
  <si>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</si>
  <si>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</si>
  <si>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</si>
  <si>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</si>
  <si>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</si>
  <si>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</si>
  <si>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</si>
  <si>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</si>
  <si>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</si>
  <si>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</si>
  <si>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</si>
  <si>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</si>
  <si>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</si>
  <si>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</si>
  <si>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</si>
  <si>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</si>
  <si>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</si>
  <si>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</si>
  <si>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</si>
  <si>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</si>
  <si>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</si>
  <si>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</si>
  <si>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</si>
  <si>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</si>
  <si>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</si>
  <si>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</si>
  <si>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</si>
  <si>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</si>
  <si>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</si>
  <si>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</si>
  <si>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</si>
  <si>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</si>
  <si>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</si>
  <si>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</si>
  <si>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</si>
  <si>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</si>
  <si>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</si>
  <si>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</si>
  <si>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</si>
  <si>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</si>
  <si>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</si>
  <si>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</si>
  <si>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</si>
  <si>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</si>
  <si>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</si>
  <si>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</si>
  <si>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</si>
  <si>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</si>
  <si>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</si>
  <si>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</si>
  <si>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</si>
  <si>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</si>
  <si>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</si>
  <si>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</si>
  <si>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</si>
  <si>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</si>
  <si>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</si>
  <si>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</si>
  <si>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</si>
  <si>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</si>
  <si>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</si>
  <si>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</si>
  <si>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</si>
  <si>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</si>
  <si>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</si>
  <si>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</si>
  <si>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</si>
  <si>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</si>
  <si>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</si>
  <si>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</si>
  <si>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</si>
  <si>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</si>
  <si>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</si>
  <si>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</si>
  <si>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</si>
  <si>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</si>
  <si>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</si>
  <si>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</si>
  <si>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</si>
  <si>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</si>
  <si>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</si>
  <si>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</si>
  <si>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</si>
  <si>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</si>
  <si>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</si>
  <si>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</si>
  <si>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</si>
  <si>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</si>
  <si>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</si>
  <si>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</si>
  <si>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</si>
  <si>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</si>
  <si>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</si>
  <si>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</si>
  <si>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</si>
  <si>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</si>
  <si>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</si>
  <si>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</si>
  <si>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</si>
  <si>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</si>
  <si>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</si>
  <si>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</si>
  <si>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</si>
  <si>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</si>
  <si>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</si>
  <si>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</si>
  <si>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</si>
  <si>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</si>
  <si>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</si>
  <si>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</si>
  <si>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</si>
  <si>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</si>
  <si>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</si>
  <si>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</si>
  <si>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</si>
  <si>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</si>
  <si>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</si>
  <si>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</si>
  <si>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</si>
  <si>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</si>
  <si>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</si>
  <si>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</si>
  <si>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</si>
  <si>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</si>
  <si>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</si>
  <si>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</si>
  <si>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</si>
  <si>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</si>
  <si>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</si>
  <si>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</si>
  <si>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</si>
  <si>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</si>
  <si>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</si>
  <si>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</si>
  <si>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</si>
  <si>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</si>
  <si>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</si>
  <si>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</si>
  <si>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</si>
  <si>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</si>
  <si>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</si>
  <si>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</si>
  <si>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</si>
  <si>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</si>
  <si>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</si>
  <si>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</si>
  <si>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</si>
  <si>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</si>
  <si>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</si>
  <si>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</si>
  <si>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</si>
  <si>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</si>
  <si>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</si>
  <si>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</si>
  <si>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</si>
  <si>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</si>
  <si>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</si>
  <si>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</si>
  <si>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</si>
  <si>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</si>
  <si>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</si>
  <si>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</si>
  <si>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</si>
  <si>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</si>
  <si>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</si>
  <si>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</si>
  <si>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</si>
  <si>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</si>
  <si>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</si>
  <si>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</si>
  <si>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</si>
  <si>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</si>
  <si>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</si>
  <si>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</si>
  <si>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</si>
  <si>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</si>
  <si>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</si>
  <si>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</si>
  <si>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</si>
  <si>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</si>
  <si>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</si>
  <si>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</si>
  <si>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</si>
  <si>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</si>
  <si>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</si>
  <si>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</si>
  <si>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</si>
  <si>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</si>
  <si>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</si>
  <si>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</si>
  <si>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</si>
  <si>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</si>
  <si>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</si>
  <si>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</si>
  <si>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</si>
  <si>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</si>
  <si>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</si>
  <si>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</si>
  <si>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</si>
  <si>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</si>
  <si>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</si>
  <si>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</si>
  <si>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</si>
  <si>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</si>
  <si>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</si>
  <si>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</si>
  <si>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</si>
  <si>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</si>
  <si>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</si>
  <si>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</si>
  <si>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</si>
  <si>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</si>
  <si>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</si>
  <si>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</si>
  <si>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</si>
  <si>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</si>
  <si>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</si>
  <si>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</si>
  <si>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</si>
  <si>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</si>
  <si>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</si>
  <si>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</si>
  <si>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</si>
  <si>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</si>
  <si>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</si>
  <si>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</si>
  <si>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</si>
  <si>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</si>
  <si>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</si>
  <si>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</si>
  <si>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</si>
  <si>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</si>
  <si>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</si>
  <si>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</si>
  <si>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</si>
  <si>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</si>
  <si>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</si>
  <si>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</si>
  <si>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</si>
  <si>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</si>
  <si>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</si>
  <si>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</si>
  <si>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</si>
  <si>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</si>
  <si>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</si>
  <si>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</si>
  <si>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</si>
  <si>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</si>
  <si>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</si>
  <si>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</si>
  <si>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</si>
  <si>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</si>
  <si>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</si>
  <si>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</si>
  <si>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</si>
  <si>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</si>
  <si>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</si>
  <si>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</si>
  <si>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</si>
  <si>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</si>
  <si>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</si>
  <si>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</si>
  <si>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</si>
  <si>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</si>
  <si>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</si>
  <si>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</si>
  <si>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</si>
  <si>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</si>
  <si>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</si>
  <si>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</si>
  <si>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</si>
  <si>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</si>
  <si>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</si>
  <si>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</si>
  <si>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</si>
  <si>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</si>
  <si>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</si>
  <si>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</si>
  <si>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</si>
  <si>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</si>
  <si>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</si>
  <si>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</si>
  <si>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</si>
  <si>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</si>
  <si>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</si>
  <si>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</si>
  <si>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</si>
  <si>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</si>
  <si>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</si>
  <si>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</si>
  <si>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</si>
  <si>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</si>
  <si>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</si>
  <si>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</si>
  <si>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</si>
  <si>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</si>
  <si>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</si>
  <si>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</si>
  <si>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</si>
  <si>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</si>
  <si>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</si>
  <si>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</si>
  <si>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</si>
  <si>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</si>
  <si>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</si>
  <si>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</si>
  <si>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</si>
  <si>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</si>
  <si>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</si>
  <si>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</si>
  <si>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</si>
  <si>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</si>
  <si>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</si>
  <si>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</si>
  <si>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</si>
  <si>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</si>
  <si>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</si>
  <si>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</si>
  <si>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</si>
  <si>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</si>
  <si>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</si>
  <si>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</si>
  <si>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</si>
  <si>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</si>
  <si>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</si>
  <si>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</si>
  <si>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</si>
  <si>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</si>
  <si>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</si>
  <si>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</si>
  <si>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</si>
  <si>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</si>
  <si>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</si>
  <si>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</si>
  <si>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</si>
  <si>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</si>
  <si>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</si>
  <si>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</si>
  <si>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</si>
  <si>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</si>
  <si>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</si>
  <si>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</si>
  <si>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</si>
  <si>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</si>
  <si>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</si>
  <si>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</si>
  <si>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</si>
  <si>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</si>
  <si>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</si>
  <si>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</si>
  <si>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</si>
  <si>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</si>
  <si>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</si>
  <si>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</si>
  <si>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</si>
  <si>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</si>
  <si>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</si>
  <si>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</si>
  <si>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</si>
  <si>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</si>
  <si>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</si>
  <si>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</si>
  <si>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</si>
  <si>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</si>
  <si>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</si>
  <si>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</si>
  <si>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</si>
  <si>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</si>
  <si>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</si>
  <si>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</si>
  <si>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</si>
  <si>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</si>
  <si>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</si>
  <si>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</si>
  <si>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</si>
  <si>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</si>
  <si>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</si>
  <si>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</si>
  <si>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</si>
  <si>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</si>
  <si>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</si>
  <si>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</si>
  <si>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</si>
  <si>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</si>
  <si>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</si>
  <si>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</si>
  <si>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</si>
  <si>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</si>
  <si>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</si>
  <si>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</si>
  <si>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</si>
  <si>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</si>
  <si>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</si>
  <si>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</si>
  <si>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</si>
  <si>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</si>
  <si>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</si>
  <si>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</si>
  <si>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</si>
  <si>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</si>
  <si>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</si>
  <si>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</si>
  <si>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</si>
  <si>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</si>
  <si>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</si>
  <si>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</si>
  <si>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</si>
  <si>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</si>
  <si>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</si>
  <si>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</si>
  <si>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</si>
  <si>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</si>
  <si>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</si>
  <si>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</si>
  <si>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</si>
  <si>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</si>
  <si>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</si>
  <si>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</si>
  <si>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</si>
  <si>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</si>
  <si>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</si>
  <si>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</si>
  <si>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</si>
  <si>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</si>
  <si>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</si>
  <si>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</si>
  <si>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</si>
  <si>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</si>
  <si>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</si>
  <si>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</si>
  <si>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</si>
  <si>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</si>
  <si>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</si>
  <si>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</si>
  <si>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</si>
  <si>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</si>
  <si>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</si>
  <si>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</si>
  <si>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</si>
  <si>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</si>
  <si>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</si>
  <si>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</si>
  <si>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</si>
  <si>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</si>
  <si>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</si>
  <si>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</si>
  <si>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</si>
  <si>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</si>
  <si>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</si>
  <si>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</si>
  <si>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</si>
  <si>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</si>
  <si>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</si>
  <si>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</si>
  <si>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</si>
  <si>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</si>
  <si>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</si>
  <si>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</si>
  <si>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</si>
  <si>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</si>
  <si>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</si>
  <si>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</si>
  <si>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</si>
  <si>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</si>
  <si>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</si>
  <si>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</si>
  <si>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</si>
  <si>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</si>
  <si>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</si>
  <si>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</si>
  <si>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</si>
  <si>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</si>
  <si>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</si>
  <si>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</si>
  <si>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</si>
  <si>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</si>
  <si>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</si>
  <si>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</si>
  <si>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</si>
  <si>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</si>
  <si>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</si>
  <si>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</si>
  <si>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</si>
  <si>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</si>
  <si>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</si>
  <si>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</si>
  <si>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</si>
  <si>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</si>
  <si>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</si>
  <si>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</si>
  <si>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</si>
  <si>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</si>
  <si>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</si>
  <si>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</si>
  <si>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</si>
  <si>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</si>
  <si>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</si>
  <si>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</si>
  <si>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</si>
  <si>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</si>
  <si>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</si>
  <si>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</si>
  <si>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</si>
  <si>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</si>
  <si>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</si>
  <si>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</si>
  <si>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</si>
  <si>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</si>
  <si>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</si>
  <si>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</si>
  <si>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</si>
  <si>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</si>
  <si>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</si>
  <si>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</si>
  <si>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</si>
  <si>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</si>
  <si>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</si>
  <si>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</si>
  <si>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</si>
  <si>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</si>
  <si>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</si>
  <si>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</si>
  <si>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</si>
  <si>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</si>
  <si>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</si>
  <si>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</si>
  <si>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</si>
  <si>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</si>
  <si>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</si>
  <si>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</si>
  <si>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</si>
  <si>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</si>
  <si>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</si>
  <si>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</si>
  <si>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</si>
  <si>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</si>
  <si>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</si>
  <si>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</si>
  <si>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</si>
  <si>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</si>
  <si>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</si>
  <si>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</si>
  <si>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</si>
  <si>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</si>
  <si>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</si>
  <si>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</si>
  <si>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</si>
  <si>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</si>
  <si>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</si>
  <si>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</si>
  <si>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</si>
  <si>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</si>
  <si>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</si>
  <si>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</si>
  <si>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</si>
  <si>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</si>
  <si>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</si>
  <si>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</si>
  <si>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</si>
  <si>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</si>
  <si>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</si>
  <si>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</si>
  <si>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</si>
  <si>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</si>
  <si>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</si>
  <si>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</si>
  <si>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</si>
  <si>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</si>
  <si>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</si>
  <si>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</si>
  <si>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</si>
  <si>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</si>
  <si>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</si>
  <si>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</si>
  <si>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</si>
  <si>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</si>
  <si>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</si>
  <si>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</si>
  <si>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</si>
  <si>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</si>
  <si>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</si>
  <si>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</si>
  <si>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</si>
  <si>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</si>
  <si>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</si>
  <si>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</si>
  <si>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</si>
  <si>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</si>
  <si>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</si>
  <si>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</si>
  <si>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</si>
  <si>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</si>
  <si>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</si>
  <si>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</si>
  <si>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</si>
  <si>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</si>
  <si>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</si>
  <si>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</si>
  <si>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</si>
  <si>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</si>
  <si>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</si>
  <si>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</si>
  <si>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</si>
  <si>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</si>
  <si>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</si>
  <si>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</si>
  <si>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</si>
  <si>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</si>
  <si>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</si>
  <si>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</si>
  <si>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</si>
  <si>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</si>
  <si>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</si>
  <si>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</si>
  <si>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</si>
  <si>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</si>
  <si>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</si>
  <si>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</si>
  <si>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</si>
  <si>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</si>
  <si>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</si>
  <si>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</si>
  <si>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</si>
  <si>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</si>
  <si>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</si>
  <si>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</si>
  <si>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</si>
  <si>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</si>
  <si>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</si>
  <si>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</si>
  <si>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</si>
  <si>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</si>
  <si>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</si>
  <si>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</si>
  <si>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</si>
  <si>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</si>
  <si>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</si>
  <si>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</si>
  <si>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</si>
  <si>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</si>
  <si>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</si>
  <si>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</si>
  <si>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</si>
  <si>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</si>
  <si>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</si>
  <si>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</si>
  <si>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</si>
  <si>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</si>
  <si>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</si>
  <si>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</si>
  <si>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</si>
  <si>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</si>
  <si>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</si>
  <si>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</si>
  <si>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</si>
  <si>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</si>
  <si>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</si>
  <si>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</si>
  <si>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</si>
  <si>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</si>
  <si>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</si>
  <si>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</si>
  <si>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</si>
  <si>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</si>
  <si>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</si>
  <si>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</si>
  <si>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</si>
  <si>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</si>
  <si>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</si>
  <si>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</si>
  <si>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</si>
  <si>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</si>
  <si>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</si>
  <si>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</si>
  <si>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</si>
  <si>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</si>
  <si>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</si>
  <si>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</si>
  <si>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</si>
  <si>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</si>
  <si>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</si>
  <si>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</si>
  <si>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</si>
  <si>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</si>
  <si>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</si>
  <si>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</si>
  <si>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</si>
  <si>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</si>
  <si>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</si>
  <si>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</si>
  <si>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</si>
  <si>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</si>
  <si>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</si>
  <si>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</si>
  <si>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</si>
  <si>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</si>
  <si>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</si>
  <si>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</si>
  <si>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</si>
  <si>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</si>
  <si>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</si>
  <si>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</si>
  <si>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</si>
  <si>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</si>
  <si>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</si>
  <si>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</si>
  <si>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</si>
  <si>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</si>
  <si>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</si>
  <si>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</si>
  <si>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</si>
  <si>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</si>
  <si>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</si>
  <si>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</si>
  <si>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</si>
  <si>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</si>
  <si>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</si>
  <si>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</si>
  <si>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</si>
  <si>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</si>
  <si>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</si>
  <si>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</si>
  <si>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</si>
  <si>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</si>
  <si>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</si>
  <si>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</si>
  <si>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</si>
  <si>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</si>
  <si>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</si>
  <si>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</si>
  <si>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</si>
  <si>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</si>
  <si>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</si>
  <si>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</si>
  <si>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</si>
  <si>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</si>
  <si>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</si>
  <si>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</si>
  <si>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</si>
  <si>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</si>
  <si>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</si>
  <si>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</si>
  <si>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</si>
  <si>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</si>
  <si>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</si>
  <si>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</si>
  <si>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</si>
  <si>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</si>
  <si>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</si>
  <si>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</si>
  <si>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</si>
  <si>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</si>
  <si>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</si>
  <si>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</si>
  <si>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</si>
  <si>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</si>
  <si>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</si>
  <si>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</si>
  <si>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</si>
  <si>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</si>
  <si>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</si>
  <si>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</si>
  <si>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</si>
  <si>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</si>
  <si>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</si>
  <si>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</si>
  <si>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</si>
  <si>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</si>
  <si>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</si>
  <si>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</si>
  <si>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</si>
  <si>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</si>
  <si>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</si>
  <si>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</si>
  <si>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</si>
  <si>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</si>
  <si>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</si>
  <si>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</si>
  <si>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</si>
  <si>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</si>
  <si>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</si>
  <si>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</si>
  <si>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</si>
  <si>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</si>
  <si>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</si>
  <si>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</si>
  <si>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</si>
  <si>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</si>
  <si>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</si>
  <si>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</si>
  <si>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</si>
  <si>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</si>
  <si>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</si>
  <si>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</si>
  <si>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</si>
  <si>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</si>
  <si>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</si>
  <si>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</si>
  <si>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</si>
  <si>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</si>
  <si>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</si>
  <si>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</si>
  <si>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</si>
  <si>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</si>
  <si>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</si>
  <si>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</si>
  <si>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</si>
  <si>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</si>
  <si>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</si>
  <si>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</si>
  <si>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</si>
  <si>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</si>
  <si>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</si>
  <si>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</si>
  <si>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</si>
  <si>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</si>
  <si>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</si>
  <si>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</si>
  <si>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</si>
  <si>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</si>
  <si>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</si>
  <si>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</si>
  <si>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</si>
  <si>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</si>
  <si>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</si>
  <si>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</si>
  <si>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</si>
  <si>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</si>
  <si>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</si>
  <si>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</si>
  <si>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</si>
  <si>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</si>
  <si>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</si>
  <si>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</si>
  <si>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</si>
  <si>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</si>
  <si>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</si>
  <si>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</si>
  <si>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</si>
  <si>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</si>
  <si>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</si>
  <si>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</si>
  <si>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</si>
  <si>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</si>
  <si>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</si>
  <si>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</si>
  <si>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</si>
  <si>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</si>
  <si>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</si>
  <si>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</si>
  <si>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</si>
  <si>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</si>
  <si>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</si>
  <si>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</si>
  <si>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</si>
  <si>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</si>
  <si>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</si>
  <si>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</si>
  <si>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</si>
  <si>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</si>
  <si>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</si>
  <si>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</si>
  <si>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</si>
  <si>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</si>
  <si>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</si>
  <si>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</si>
  <si>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</si>
  <si>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</si>
  <si>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</si>
  <si>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</si>
  <si>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</si>
  <si>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</si>
  <si>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</si>
  <si>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</si>
  <si>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</si>
  <si>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</si>
  <si>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</si>
  <si>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</si>
  <si>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</si>
  <si>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</si>
  <si>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</si>
  <si>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</si>
  <si>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</si>
  <si>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</si>
  <si>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</si>
  <si>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</si>
  <si>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</si>
  <si>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</si>
  <si>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</si>
  <si>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</si>
  <si>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</si>
  <si>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</si>
  <si>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</si>
  <si>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</si>
  <si>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</si>
  <si>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</si>
  <si>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</si>
  <si>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</si>
  <si>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</si>
  <si>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</si>
  <si>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</si>
  <si>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</si>
  <si>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</si>
  <si>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</si>
  <si>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</si>
  <si>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</si>
  <si>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</si>
  <si>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</si>
  <si>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</si>
  <si>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</si>
  <si>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</si>
  <si>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</si>
  <si>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</si>
  <si>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</si>
  <si>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</si>
  <si>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</si>
  <si>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</si>
  <si>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</si>
  <si>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</si>
  <si>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</si>
  <si>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</si>
  <si>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</si>
  <si>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</si>
  <si>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</si>
  <si>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</si>
  <si>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</si>
  <si>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</si>
  <si>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</si>
  <si>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</si>
  <si>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</si>
  <si>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</si>
  <si>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</si>
  <si>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</si>
  <si>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</si>
  <si>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</si>
  <si>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</si>
  <si>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</si>
  <si>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</si>
  <si>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</si>
  <si>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</si>
  <si>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</si>
  <si>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</si>
  <si>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</si>
  <si>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</si>
  <si>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</si>
  <si>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</si>
  <si>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</si>
  <si>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</si>
  <si>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</si>
  <si>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</si>
  <si>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</si>
  <si>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</si>
  <si>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</si>
  <si>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</si>
  <si>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</si>
  <si>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</si>
  <si>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</si>
  <si>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</si>
  <si>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</si>
  <si>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</si>
  <si>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</si>
  <si>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</si>
  <si>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</si>
  <si>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</si>
  <si>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</si>
  <si>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</si>
  <si>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</si>
  <si>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</si>
  <si>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</si>
  <si>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</si>
  <si>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</si>
  <si>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</si>
  <si>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</si>
  <si>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</si>
  <si>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</si>
  <si>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</si>
  <si>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</si>
  <si>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</si>
  <si>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</si>
  <si>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</si>
  <si>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</si>
  <si>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</si>
  <si>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</si>
  <si>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</si>
  <si>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</si>
  <si>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</si>
  <si>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</si>
  <si>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</si>
  <si>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</si>
  <si>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</si>
  <si>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</si>
  <si>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</si>
  <si>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</si>
  <si>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</si>
  <si>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</si>
  <si>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</si>
  <si>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</si>
  <si>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</si>
  <si>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</si>
  <si>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</si>
  <si>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</si>
  <si>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</si>
  <si>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</si>
  <si>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</si>
  <si>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</si>
  <si>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</si>
  <si>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</si>
  <si>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</si>
  <si>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</si>
  <si>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</si>
  <si>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</si>
  <si>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</si>
  <si>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</si>
  <si>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</si>
  <si>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</si>
  <si>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</si>
  <si>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</si>
  <si>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</si>
  <si>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</si>
  <si>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</si>
  <si>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</si>
  <si>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</si>
  <si>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</si>
  <si>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</si>
  <si>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</si>
  <si>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</si>
  <si>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</si>
  <si>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</si>
  <si>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</si>
  <si>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</si>
  <si>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</si>
  <si>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</si>
  <si>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</si>
  <si>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</si>
  <si>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</si>
  <si>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</si>
  <si>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</si>
  <si>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</si>
  <si>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</si>
  <si>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</si>
  <si>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</si>
  <si>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</si>
  <si>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</si>
  <si>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</si>
  <si>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</si>
  <si>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</si>
  <si>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</si>
  <si>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</si>
  <si>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</si>
  <si>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</si>
  <si>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</si>
  <si>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</si>
  <si>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</si>
  <si>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</si>
  <si>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</si>
  <si>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</si>
  <si>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</si>
  <si>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</si>
  <si>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</si>
  <si>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</si>
  <si>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</si>
  <si>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</si>
  <si>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</si>
  <si>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</si>
  <si>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</si>
  <si>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</si>
  <si>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</si>
  <si>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</si>
  <si>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</si>
  <si>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</si>
  <si>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</si>
  <si>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</si>
  <si>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</si>
  <si>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</si>
  <si>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</si>
  <si>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</si>
  <si>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</si>
  <si>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</si>
  <si>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</si>
  <si>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</si>
  <si>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</si>
  <si>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</si>
  <si>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</si>
  <si>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</si>
  <si>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</si>
  <si>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</si>
  <si>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</si>
  <si>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</si>
  <si>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</si>
  <si>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</si>
  <si>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</si>
  <si>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</si>
  <si>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</si>
  <si>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</si>
  <si>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</si>
  <si>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</si>
  <si>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</si>
  <si>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</si>
  <si>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</si>
  <si>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</si>
  <si>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</si>
  <si>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</si>
  <si>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</si>
  <si>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</si>
  <si>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</si>
  <si>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</si>
  <si>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</si>
  <si>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</si>
  <si>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</si>
  <si>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</si>
  <si>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</si>
  <si>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</si>
  <si>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</si>
  <si>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</si>
  <si>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</si>
  <si>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</si>
  <si>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</si>
  <si>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</si>
  <si>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</si>
  <si>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</si>
  <si>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</si>
  <si>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</si>
  <si>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</si>
  <si>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</si>
  <si>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</si>
  <si>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</si>
  <si>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</si>
  <si>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</si>
  <si>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</si>
  <si>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</si>
  <si>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</si>
  <si>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</si>
  <si>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</si>
  <si>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</si>
  <si>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</si>
  <si>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</si>
  <si>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</si>
  <si>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</si>
  <si>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</si>
  <si>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</si>
  <si>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</si>
  <si>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</si>
  <si>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</si>
  <si>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</si>
  <si>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</si>
  <si>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</si>
  <si>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</si>
  <si>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</si>
  <si>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</si>
  <si>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</si>
  <si>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</si>
  <si>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</si>
  <si>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</si>
  <si>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</si>
  <si>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</si>
  <si>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</si>
  <si>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</si>
  <si>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</si>
  <si>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</si>
  <si>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</si>
  <si>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</si>
  <si>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</si>
  <si>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</si>
  <si>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</si>
  <si>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</si>
  <si>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</si>
  <si>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</si>
  <si>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</si>
  <si>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</si>
  <si>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</si>
  <si>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</si>
  <si>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</si>
  <si>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</si>
  <si>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</si>
  <si>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</si>
  <si>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</si>
  <si>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</si>
  <si>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</si>
  <si>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</si>
  <si>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</si>
  <si>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</si>
  <si>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</si>
  <si>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</si>
  <si>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</si>
  <si>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</si>
  <si>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</si>
  <si>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</si>
  <si>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</si>
  <si>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</si>
  <si>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</si>
  <si>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</si>
  <si>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</si>
  <si>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</si>
  <si>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</si>
  <si>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</si>
  <si>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</si>
  <si>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</si>
  <si>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</si>
  <si>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</si>
  <si>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</si>
  <si>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</si>
  <si>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</si>
  <si>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</si>
  <si>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</si>
  <si>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</si>
  <si>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</si>
  <si>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</si>
  <si>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</si>
  <si>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</si>
  <si>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</si>
  <si>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</si>
  <si>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</si>
  <si>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</si>
  <si>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</si>
  <si>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</si>
  <si>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</si>
  <si>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</si>
  <si>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</si>
  <si>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</si>
  <si>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</si>
  <si>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</si>
  <si>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</si>
  <si>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</si>
  <si>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</si>
  <si>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</si>
  <si>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</si>
  <si>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</si>
  <si>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</si>
  <si>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</si>
  <si>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</si>
  <si>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</si>
  <si>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</si>
  <si>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</si>
  <si>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</si>
  <si>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</si>
  <si>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</si>
  <si>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</si>
  <si>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</si>
  <si>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</si>
  <si>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</si>
  <si>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</si>
  <si>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</si>
  <si>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</si>
  <si>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</si>
  <si>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</si>
  <si>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</si>
  <si>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</si>
  <si>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</si>
  <si>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</si>
  <si>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</si>
  <si>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</si>
  <si>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</si>
  <si>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</si>
  <si>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</si>
  <si>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</si>
  <si>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</si>
  <si>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</si>
  <si>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</si>
  <si>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</si>
  <si>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</si>
  <si>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</si>
  <si>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</si>
  <si>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</si>
  <si>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</si>
  <si>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</si>
  <si>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</si>
  <si>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</si>
  <si>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</si>
  <si>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</si>
  <si>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</si>
  <si>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</si>
  <si>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</si>
  <si>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</si>
  <si>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</si>
  <si>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</si>
  <si>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</si>
  <si>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</si>
  <si>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</si>
  <si>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</si>
  <si>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</si>
  <si>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</si>
  <si>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</si>
  <si>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</si>
  <si>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</si>
  <si>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</si>
  <si>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</si>
  <si>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</si>
  <si>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</si>
  <si>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</si>
  <si>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</si>
  <si>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</si>
  <si>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</si>
  <si>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</si>
  <si>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</si>
  <si>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</si>
  <si>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</si>
  <si>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</si>
  <si>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</si>
  <si>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</si>
  <si>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</si>
  <si>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</si>
  <si>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</si>
  <si>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</si>
  <si>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</si>
  <si>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</si>
  <si>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</si>
  <si>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</si>
  <si>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</si>
  <si>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</si>
  <si>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</si>
  <si>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</si>
  <si>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</si>
  <si>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</si>
  <si>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</si>
  <si>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</si>
  <si>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</si>
  <si>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</si>
  <si>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</si>
  <si>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</si>
  <si>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</si>
  <si>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</si>
  <si>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</si>
  <si>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</si>
  <si>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</si>
  <si>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</si>
  <si>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</si>
  <si>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</si>
  <si>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</si>
  <si>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</si>
  <si>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</si>
  <si>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</si>
  <si>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</si>
  <si>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</si>
  <si>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</si>
  <si>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</si>
  <si>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</si>
  <si>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</si>
  <si>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</si>
  <si>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</si>
  <si>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</si>
  <si>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</si>
  <si>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</si>
  <si>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</si>
  <si>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</si>
  <si>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</si>
  <si>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</si>
  <si>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</si>
  <si>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</si>
  <si>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</si>
  <si>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</si>
  <si>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</si>
  <si>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</si>
  <si>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</si>
  <si>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</si>
  <si>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</si>
  <si>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</si>
  <si>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</si>
  <si>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</si>
  <si>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</si>
  <si>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</si>
  <si>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</si>
  <si>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</si>
  <si>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</si>
  <si>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</si>
  <si>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</si>
  <si>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</si>
  <si>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</si>
  <si>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</si>
  <si>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</si>
  <si>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</si>
  <si>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</si>
  <si>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</si>
  <si>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</si>
  <si>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</si>
  <si>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</si>
  <si>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</si>
  <si>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</si>
  <si>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</si>
  <si>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</si>
  <si>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</si>
  <si>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</si>
  <si>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</si>
  <si>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</si>
  <si>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</si>
  <si>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</si>
  <si>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</si>
  <si>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</si>
  <si>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</si>
  <si>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</si>
  <si>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</si>
  <si>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</si>
  <si>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</si>
  <si>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</si>
  <si>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</si>
  <si>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</si>
  <si>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</si>
  <si>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</si>
  <si>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</si>
  <si>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</si>
  <si>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</si>
  <si>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</si>
  <si>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</si>
  <si>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</si>
  <si>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</si>
  <si>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</si>
  <si>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</si>
  <si>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</si>
  <si>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</si>
  <si>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</si>
  <si>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</si>
  <si>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</si>
  <si>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</si>
  <si>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</si>
  <si>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</si>
  <si>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</si>
  <si>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</si>
  <si>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</si>
  <si>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</si>
  <si>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</si>
  <si>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</si>
  <si>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</si>
  <si>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</si>
  <si>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</si>
  <si>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</si>
  <si>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</si>
  <si>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</si>
  <si>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</si>
  <si>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</si>
  <si>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</si>
  <si>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</si>
  <si>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</si>
  <si>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</si>
  <si>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</si>
  <si>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</si>
  <si>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</si>
  <si>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</si>
  <si>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</si>
  <si>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</si>
  <si>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</si>
  <si>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</si>
  <si>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</si>
  <si>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</si>
  <si>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</si>
  <si>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</si>
  <si>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</si>
  <si>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</si>
  <si>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</si>
  <si>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</si>
  <si>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</si>
  <si>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</si>
  <si>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</si>
  <si>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</si>
  <si>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</si>
  <si>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</si>
  <si>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</si>
  <si>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</si>
  <si>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</si>
  <si>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</si>
  <si>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</si>
  <si>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</si>
  <si>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</si>
  <si>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</si>
  <si>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</si>
  <si>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</si>
  <si>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</si>
  <si>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</si>
  <si>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</si>
  <si>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</si>
  <si>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</si>
  <si>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</si>
  <si>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</si>
  <si>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</si>
  <si>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</si>
  <si>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</si>
  <si>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</si>
  <si>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</si>
  <si>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</si>
  <si>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</si>
  <si>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</si>
  <si>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</si>
  <si>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</si>
  <si>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</si>
  <si>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</si>
  <si>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</si>
  <si>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</si>
  <si>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</si>
  <si>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</si>
  <si>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</si>
  <si>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</si>
  <si>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</si>
  <si>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</si>
  <si>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</si>
  <si>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</si>
  <si>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</si>
  <si>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</si>
  <si>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</si>
  <si>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</si>
  <si>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</si>
  <si>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</si>
  <si>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</si>
  <si>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</si>
  <si>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</si>
  <si>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</si>
  <si>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</si>
  <si>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</si>
  <si>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</si>
  <si>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</si>
  <si>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</si>
  <si>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</si>
  <si>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</si>
  <si>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</si>
  <si>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</si>
  <si>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</si>
  <si>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</si>
  <si>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</si>
  <si>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</si>
  <si>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</si>
  <si>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</si>
  <si>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</si>
  <si>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</si>
  <si>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</si>
  <si>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</si>
  <si>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</si>
  <si>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</si>
  <si>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</si>
  <si>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</si>
  <si>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</si>
  <si>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</si>
  <si>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</si>
  <si>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</si>
  <si>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</si>
  <si>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</si>
  <si>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</si>
  <si>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</si>
  <si>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</si>
  <si>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</si>
  <si>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</si>
  <si>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</si>
  <si>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</si>
  <si>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</si>
  <si>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</si>
  <si>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</si>
  <si>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</si>
  <si>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</si>
  <si>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</si>
  <si>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</si>
  <si>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</si>
  <si>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</si>
  <si>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</si>
  <si>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</si>
  <si>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</si>
  <si>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</si>
  <si>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</si>
  <si>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</si>
  <si>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</si>
  <si>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</si>
  <si>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</si>
  <si>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</si>
  <si>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</si>
  <si>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</si>
  <si>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</si>
  <si>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</si>
  <si>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</si>
  <si>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</si>
  <si>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</si>
  <si>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</si>
  <si>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</si>
  <si>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</si>
  <si>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</si>
  <si>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</si>
  <si>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</si>
  <si>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</si>
  <si>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</si>
  <si>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</si>
  <si>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</si>
  <si>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</si>
  <si>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</si>
  <si>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</si>
  <si>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</si>
  <si>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</si>
  <si>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</si>
  <si>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</si>
  <si>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</si>
  <si>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</si>
  <si>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</si>
  <si>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</si>
  <si>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</si>
  <si>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</si>
  <si>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</si>
  <si>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</si>
  <si>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</si>
  <si>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</si>
  <si>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</si>
  <si>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</si>
  <si>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</si>
  <si>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</si>
  <si>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</si>
  <si>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</si>
  <si>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</si>
  <si>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</si>
  <si>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</si>
  <si>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</si>
  <si>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</si>
  <si>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</si>
  <si>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</si>
  <si>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</si>
  <si>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</si>
  <si>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</si>
  <si>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</si>
  <si>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</si>
  <si>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</si>
  <si>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</si>
  <si>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</si>
  <si>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</si>
  <si>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</si>
  <si>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</si>
  <si>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</si>
  <si>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</si>
  <si>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</si>
  <si>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</si>
  <si>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</si>
  <si>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</si>
  <si>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</si>
  <si>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</si>
  <si>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</si>
  <si>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</si>
  <si>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</si>
  <si>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</si>
  <si>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</si>
  <si>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</si>
  <si>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</si>
  <si>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</si>
  <si>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</si>
  <si>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</si>
  <si>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</si>
  <si>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</si>
  <si>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</si>
  <si>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</si>
  <si>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</si>
  <si>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</si>
  <si>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</si>
  <si>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</si>
  <si>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</si>
  <si>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</si>
  <si>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</si>
  <si>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</si>
  <si>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</si>
  <si>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</si>
  <si>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</si>
  <si>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</si>
  <si>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</si>
  <si>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</si>
  <si>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</si>
  <si>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</si>
  <si>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</si>
  <si>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</si>
  <si>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</si>
  <si>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</si>
  <si>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</si>
  <si>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</si>
  <si>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</si>
  <si>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</si>
  <si>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</si>
  <si>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</si>
  <si>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</si>
  <si>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</si>
  <si>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</si>
  <si>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</si>
  <si>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</si>
  <si>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</si>
  <si>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</si>
  <si>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</si>
  <si>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</si>
  <si>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</si>
  <si>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</si>
  <si>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</si>
  <si>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</si>
  <si>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</si>
  <si>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</si>
  <si>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</si>
  <si>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</si>
  <si>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</si>
  <si>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</si>
  <si>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</si>
  <si>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</si>
  <si>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</si>
  <si>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</si>
  <si>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</si>
  <si>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</si>
  <si>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</si>
  <si>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</si>
  <si>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</si>
  <si>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</si>
  <si>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</si>
  <si>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</si>
  <si>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</si>
  <si>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</si>
  <si>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</si>
  <si>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</si>
  <si>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</si>
  <si>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</si>
  <si>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</si>
  <si>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</si>
  <si>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</si>
  <si>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</si>
  <si>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</si>
  <si>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</si>
  <si>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</si>
  <si>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</si>
  <si>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</si>
  <si>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</si>
  <si>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</si>
  <si>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</si>
  <si>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</si>
  <si>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</si>
  <si>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</si>
  <si>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</si>
  <si>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</si>
  <si>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</si>
  <si>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</si>
  <si>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</si>
  <si>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</si>
  <si>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</si>
  <si>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</si>
  <si>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</si>
  <si>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</si>
  <si>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</si>
  <si>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</si>
  <si>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</si>
  <si>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</si>
  <si>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</si>
  <si>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</si>
  <si>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</si>
  <si>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</si>
  <si>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</si>
  <si>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</si>
  <si>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</si>
  <si>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</si>
  <si>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</si>
  <si>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</si>
  <si>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</si>
  <si>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</si>
  <si>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</si>
  <si>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</si>
  <si>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</si>
  <si>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</si>
  <si>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</si>
  <si>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</si>
  <si>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</si>
  <si>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</si>
  <si>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</si>
  <si>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</si>
  <si>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</si>
  <si>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</si>
  <si>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</si>
  <si>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</si>
  <si>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</si>
  <si>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</si>
  <si>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</si>
  <si>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</si>
  <si>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</si>
  <si>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</si>
  <si>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</si>
  <si>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</si>
  <si>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</si>
  <si>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</si>
  <si>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</si>
  <si>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</si>
  <si>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</si>
  <si>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</si>
  <si>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</si>
  <si>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</si>
  <si>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</si>
  <si>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</si>
  <si>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</si>
  <si>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</si>
  <si>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</si>
  <si>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</si>
  <si>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</si>
  <si>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</si>
  <si>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</si>
  <si>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</si>
  <si>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</si>
  <si>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</si>
  <si>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</si>
  <si>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</si>
  <si>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</si>
  <si>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</si>
  <si>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</si>
  <si>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</si>
  <si>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</si>
  <si>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</si>
  <si>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</si>
  <si>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</si>
  <si>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</si>
  <si>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</si>
  <si>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</si>
  <si>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</si>
  <si>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</si>
  <si>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</si>
  <si>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</si>
  <si>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</si>
  <si>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</si>
  <si>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</si>
  <si>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</si>
  <si>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</si>
  <si>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</si>
  <si>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</si>
  <si>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</si>
  <si>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</si>
  <si>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</si>
  <si>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</si>
  <si>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</si>
  <si>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</si>
  <si>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</si>
  <si>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</si>
  <si>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</si>
  <si>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</si>
  <si>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</si>
  <si>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</si>
  <si>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</si>
  <si>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</si>
  <si>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</si>
  <si>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</si>
  <si>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</si>
  <si>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</si>
  <si>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</si>
  <si>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</si>
  <si>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</si>
  <si>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</si>
  <si>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</si>
  <si>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</si>
  <si>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</si>
  <si>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</si>
  <si>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</si>
  <si>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</si>
  <si>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</si>
  <si>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</si>
  <si>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</si>
  <si>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</si>
  <si>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</si>
  <si>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</si>
  <si>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</si>
  <si>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</si>
  <si>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</si>
  <si>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</si>
  <si>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</si>
  <si>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</si>
  <si>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</si>
  <si>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</si>
  <si>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</si>
  <si>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</si>
  <si>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</si>
  <si>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</si>
  <si>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</si>
  <si>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</si>
  <si>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</si>
  <si>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</si>
  <si>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</si>
  <si>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</si>
  <si>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</si>
  <si>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</si>
  <si>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</si>
  <si>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</si>
  <si>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</si>
  <si>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</si>
  <si>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</si>
  <si>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</si>
  <si>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</si>
  <si>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</si>
  <si>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</si>
  <si>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</si>
  <si>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</si>
  <si>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</si>
  <si>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</si>
  <si>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</si>
  <si>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</si>
  <si>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</si>
  <si>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</si>
  <si>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</si>
  <si>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</si>
  <si>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</si>
  <si>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</si>
  <si>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</si>
  <si>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</si>
  <si>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</si>
  <si>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</si>
  <si>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</si>
  <si>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</si>
  <si>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</si>
  <si>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</si>
  <si>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</si>
  <si>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</si>
  <si>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</si>
  <si>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</si>
  <si>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</si>
  <si>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</si>
  <si>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</si>
  <si>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</si>
  <si>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</si>
  <si>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</si>
  <si>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</si>
  <si>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</si>
  <si>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</si>
  <si>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</si>
  <si>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</si>
  <si>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</si>
  <si>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</si>
  <si>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</si>
  <si>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</si>
  <si>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</si>
  <si>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</si>
  <si>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</si>
  <si>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</si>
  <si>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</si>
  <si>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</si>
  <si>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</si>
  <si>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</si>
  <si>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</si>
  <si>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</si>
  <si>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</si>
  <si>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</si>
  <si>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</si>
  <si>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</si>
  <si>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</si>
  <si>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</si>
  <si>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</si>
  <si>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</si>
  <si>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</si>
  <si>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</si>
  <si>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</si>
  <si>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</si>
  <si>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</si>
  <si>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</si>
  <si>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</si>
  <si>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</si>
  <si>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</si>
  <si>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</si>
  <si>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</si>
  <si>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</si>
  <si>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</si>
  <si>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</si>
  <si>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</si>
  <si>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</si>
  <si>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</si>
  <si>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</si>
  <si>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</si>
  <si>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</si>
  <si>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</si>
  <si>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</si>
  <si>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</si>
  <si>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</si>
  <si>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</si>
  <si>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</si>
  <si>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</si>
  <si>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</si>
  <si>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</si>
  <si>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</si>
  <si>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</si>
  <si>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</si>
  <si>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</si>
  <si>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</si>
  <si>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</si>
  <si>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</si>
  <si>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</si>
  <si>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</si>
  <si>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</si>
  <si>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</si>
  <si>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</si>
  <si>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</si>
  <si>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</si>
  <si>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</si>
  <si>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</si>
  <si>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</si>
  <si>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</si>
  <si>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</si>
  <si>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</si>
  <si>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</si>
  <si>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</si>
  <si>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</si>
  <si>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</si>
  <si>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</si>
  <si>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</si>
  <si>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</si>
  <si>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</si>
  <si>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</si>
  <si>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</si>
  <si>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</si>
  <si>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</si>
  <si>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</si>
  <si>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</si>
  <si>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</si>
  <si>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</si>
  <si>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</si>
  <si>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</si>
  <si>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</si>
  <si>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</si>
  <si>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</si>
  <si>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</si>
  <si>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</si>
  <si>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</si>
  <si>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</si>
  <si>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</si>
  <si>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</si>
  <si>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</si>
  <si>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</si>
  <si>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</si>
  <si>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</si>
  <si>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</si>
  <si>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</si>
  <si>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</si>
  <si>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</si>
  <si>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</si>
  <si>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</si>
  <si>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</si>
  <si>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</si>
  <si>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</si>
  <si>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</si>
  <si>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</si>
  <si>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</si>
  <si>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</si>
  <si>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</si>
  <si>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</si>
  <si>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</si>
  <si>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</si>
  <si>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</si>
  <si>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</si>
  <si>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</si>
  <si>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</si>
  <si>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</si>
  <si>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</si>
  <si>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</si>
  <si>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</si>
  <si>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</si>
  <si>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</si>
  <si>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</si>
  <si>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</si>
  <si>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</si>
  <si>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</si>
  <si>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</si>
  <si>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</si>
  <si>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</si>
  <si>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</si>
  <si>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</si>
  <si>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</si>
  <si>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</si>
  <si>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</si>
  <si>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</si>
  <si>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</si>
  <si>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</si>
  <si>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</si>
  <si>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</si>
  <si>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</si>
  <si>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</si>
  <si>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</si>
  <si>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</si>
  <si>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</si>
  <si>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</si>
  <si>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</si>
  <si>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</si>
  <si>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</si>
  <si>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</si>
  <si>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</si>
  <si>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</si>
  <si>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</si>
  <si>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</si>
  <si>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</si>
  <si>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</si>
  <si>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</si>
  <si>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</si>
  <si>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</si>
  <si>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</si>
  <si>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</si>
  <si>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</si>
  <si>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</si>
  <si>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</si>
  <si>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</si>
  <si>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</si>
  <si>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</si>
  <si>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</si>
  <si>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</si>
  <si>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</si>
  <si>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</si>
  <si>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</si>
  <si>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</si>
  <si>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</si>
  <si>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</si>
  <si>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</si>
  <si>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</si>
  <si>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</si>
  <si>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</si>
  <si>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</si>
  <si>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</si>
  <si>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</si>
  <si>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</si>
  <si>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</si>
  <si>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</si>
  <si>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</si>
  <si>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</si>
  <si>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</si>
  <si>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</si>
  <si>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</si>
  <si>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</si>
  <si>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</si>
  <si>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</si>
  <si>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</si>
  <si>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</si>
  <si>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</si>
  <si>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</si>
  <si>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</si>
  <si>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</si>
  <si>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</si>
  <si>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</si>
  <si>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</si>
  <si>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</si>
  <si>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</si>
  <si>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</si>
  <si>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</si>
  <si>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</si>
  <si>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</si>
  <si>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</si>
  <si>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</si>
  <si>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</si>
  <si>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</si>
  <si>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</si>
  <si>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</si>
  <si>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</si>
  <si>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</si>
  <si>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</si>
  <si>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</si>
  <si>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</si>
  <si>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</si>
  <si>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</si>
  <si>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</si>
  <si>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</si>
  <si>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</si>
  <si>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</si>
  <si>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</si>
  <si>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</si>
  <si>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</si>
  <si>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</si>
  <si>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</si>
  <si>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</si>
  <si>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</si>
  <si>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</si>
  <si>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</si>
  <si>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</si>
  <si>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</si>
  <si>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</si>
  <si>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</si>
  <si>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</si>
  <si>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</si>
  <si>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</si>
  <si>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</si>
  <si>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</si>
  <si>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</si>
  <si>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</si>
  <si>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</si>
  <si>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</si>
  <si>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</si>
  <si>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</si>
  <si>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</si>
  <si>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</si>
  <si>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</si>
  <si>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</si>
  <si>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</si>
  <si>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</si>
  <si>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</si>
  <si>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</si>
  <si>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</si>
  <si>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</si>
  <si>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</si>
  <si>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</si>
  <si>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</si>
  <si>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</si>
  <si>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</si>
  <si>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</si>
  <si>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</si>
  <si>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</si>
  <si>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</si>
  <si>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</si>
  <si>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</si>
  <si>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</si>
  <si>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</si>
  <si>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</si>
  <si>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</si>
  <si>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</si>
  <si>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</si>
  <si>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</si>
  <si>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</si>
  <si>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</si>
  <si>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</si>
  <si>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</si>
  <si>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</si>
  <si>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</si>
  <si>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</si>
  <si>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</si>
  <si>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</si>
  <si>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</si>
  <si>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</si>
  <si>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</si>
  <si>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</si>
  <si>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</si>
  <si>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</si>
  <si>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</si>
  <si>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</si>
  <si>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</si>
  <si>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</si>
  <si>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</si>
  <si>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</si>
  <si>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</si>
  <si>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</si>
  <si>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</si>
  <si>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</si>
  <si>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</si>
  <si>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</si>
  <si>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</si>
  <si>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</si>
  <si>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</si>
  <si>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</si>
  <si>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</si>
  <si>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</si>
  <si>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</si>
  <si>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</si>
  <si>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</si>
  <si>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</si>
  <si>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</si>
  <si>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</si>
  <si>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</si>
  <si>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</si>
  <si>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</si>
  <si>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</si>
  <si>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</si>
  <si>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</si>
  <si>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</si>
  <si>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</si>
  <si>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</si>
  <si>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</si>
  <si>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</si>
  <si>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</si>
  <si>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</si>
  <si>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</si>
  <si>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</si>
  <si>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</si>
  <si>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</si>
  <si>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</si>
  <si>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</si>
  <si>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</si>
  <si>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</si>
  <si>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</si>
  <si>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</si>
  <si>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</si>
  <si>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</si>
  <si>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</si>
  <si>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</si>
  <si>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</si>
  <si>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</si>
  <si>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</si>
  <si>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</si>
  <si>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</si>
  <si>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</si>
  <si>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</si>
  <si>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</si>
  <si>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</si>
  <si>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</si>
  <si>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</si>
  <si>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</si>
  <si>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</si>
  <si>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</si>
  <si>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</si>
  <si>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</si>
  <si>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</si>
  <si>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</si>
  <si>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</si>
  <si>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</si>
  <si>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</si>
  <si>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</si>
  <si>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</si>
  <si>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</si>
  <si>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</si>
  <si>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</si>
  <si>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</si>
  <si>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</si>
  <si>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</si>
  <si>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</si>
  <si>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</si>
  <si>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</si>
  <si>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</si>
  <si>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</si>
  <si>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</si>
  <si>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</si>
  <si>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</si>
  <si>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</si>
  <si>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</si>
  <si>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</si>
  <si>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</si>
  <si>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</si>
  <si>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</si>
  <si>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</si>
  <si>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</si>
  <si>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</si>
  <si>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</si>
  <si>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</si>
  <si>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</si>
  <si>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</si>
  <si>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</si>
  <si>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</si>
  <si>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</si>
  <si>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</si>
  <si>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</si>
  <si>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</si>
  <si>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</si>
  <si>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</si>
  <si>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</si>
  <si>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</si>
  <si>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</si>
  <si>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</si>
  <si>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</si>
  <si>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</si>
  <si>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</si>
  <si>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</si>
  <si>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</si>
  <si>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</si>
  <si>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</si>
  <si>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</si>
  <si>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</si>
  <si>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</si>
  <si>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</si>
  <si>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</si>
  <si>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</si>
  <si>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</si>
  <si>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</si>
  <si>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</si>
  <si>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</si>
  <si>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</si>
  <si>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</si>
  <si>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</si>
  <si>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</si>
  <si>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</si>
  <si>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</si>
  <si>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</si>
  <si>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</si>
  <si>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</si>
  <si>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</si>
  <si>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</si>
  <si>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</si>
  <si>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</si>
  <si>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</si>
  <si>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</si>
  <si>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</si>
  <si>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</si>
  <si>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</si>
  <si>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</si>
  <si>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</si>
  <si>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</si>
  <si>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</si>
  <si>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</si>
  <si>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</si>
  <si>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</si>
  <si>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</si>
  <si>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</si>
  <si>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</si>
  <si>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</si>
  <si>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</si>
  <si>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</si>
  <si>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</si>
  <si>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</si>
  <si>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</si>
  <si>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</si>
  <si>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</si>
  <si>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</si>
  <si>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</si>
  <si>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</si>
  <si>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</si>
  <si>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</si>
  <si>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</si>
  <si>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</si>
  <si>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</si>
  <si>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</si>
  <si>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</si>
  <si>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</si>
  <si>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</si>
  <si>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</si>
  <si>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</si>
  <si>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</si>
  <si>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</si>
  <si>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</si>
  <si>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</si>
  <si>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</si>
  <si>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</si>
  <si>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</si>
  <si>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</si>
  <si>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</si>
  <si>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</si>
  <si>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</si>
  <si>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</si>
  <si>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</si>
  <si>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</si>
  <si>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</si>
  <si>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</si>
  <si>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</si>
  <si>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</si>
  <si>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</si>
  <si>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</si>
  <si>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</si>
  <si>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</si>
  <si>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</si>
  <si>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</si>
  <si>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</si>
  <si>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</si>
  <si>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</si>
  <si>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</si>
  <si>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</si>
  <si>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</si>
  <si>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</si>
  <si>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</si>
  <si>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</si>
  <si>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</si>
  <si>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</si>
  <si>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</si>
  <si>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</si>
  <si>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</si>
  <si>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</si>
  <si>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</si>
  <si>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</si>
  <si>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</si>
  <si>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</si>
  <si>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</si>
  <si>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</si>
  <si>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</si>
  <si>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</si>
  <si>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</si>
  <si>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</si>
  <si>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</si>
  <si>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</si>
  <si>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</si>
  <si>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</si>
  <si>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</si>
  <si>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</si>
  <si>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</si>
  <si>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</si>
  <si>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</si>
  <si>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</si>
  <si>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</si>
  <si>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</si>
  <si>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</si>
  <si>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</si>
  <si>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</si>
  <si>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</si>
  <si>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</si>
  <si>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</si>
  <si>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</si>
  <si>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</si>
  <si>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</si>
  <si>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</si>
  <si>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</si>
  <si>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</si>
  <si>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</si>
  <si>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</si>
  <si>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</si>
  <si>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</si>
  <si>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</si>
  <si>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</si>
  <si>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</si>
  <si>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</si>
  <si>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</si>
  <si>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</si>
  <si>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</si>
  <si>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</si>
  <si>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</si>
  <si>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</si>
  <si>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</si>
  <si>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</si>
  <si>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</si>
  <si>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</si>
  <si>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</si>
  <si>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</si>
  <si>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</si>
  <si>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</si>
  <si>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</si>
  <si>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</si>
  <si>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</si>
  <si>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</si>
  <si>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</si>
  <si>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</si>
  <si>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</si>
  <si>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</si>
  <si>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</si>
  <si>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</si>
  <si>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</si>
  <si>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</si>
  <si>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</si>
  <si>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</si>
  <si>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</si>
  <si>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</si>
  <si>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</si>
  <si>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</si>
  <si>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</si>
  <si>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</si>
  <si>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</si>
  <si>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</si>
  <si>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</si>
  <si>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</si>
  <si>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</si>
  <si>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</si>
  <si>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</si>
  <si>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</si>
  <si>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</si>
  <si>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</si>
  <si>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</si>
  <si>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</si>
  <si>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</si>
  <si>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</si>
  <si>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</si>
  <si>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</si>
  <si>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</si>
  <si>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</si>
  <si>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</si>
  <si>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</si>
  <si>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</si>
  <si>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</si>
  <si>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</si>
  <si>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</si>
  <si>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</si>
  <si>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</si>
  <si>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</si>
  <si>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</si>
  <si>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</si>
  <si>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</si>
  <si>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</si>
  <si>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</si>
  <si>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</si>
  <si>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</si>
  <si>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</si>
  <si>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</si>
  <si>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</si>
  <si>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</si>
  <si>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</si>
  <si>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</si>
  <si>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</si>
  <si>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</si>
  <si>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</si>
  <si>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</si>
  <si>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</si>
  <si>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</si>
  <si>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</si>
  <si>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</si>
  <si>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</si>
  <si>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</si>
  <si>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</si>
  <si>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</si>
  <si>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</si>
  <si>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</si>
  <si>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</si>
  <si>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</si>
  <si>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</si>
  <si>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</si>
  <si>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</si>
  <si>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</si>
  <si>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</si>
  <si>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</si>
  <si>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</si>
  <si>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</si>
  <si>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</si>
  <si>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</si>
  <si>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</si>
  <si>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</si>
  <si>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</si>
  <si>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</si>
  <si>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</si>
  <si>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</si>
  <si>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</si>
  <si>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</si>
  <si>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</si>
  <si>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</si>
  <si>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</si>
  <si>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</si>
  <si>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</si>
  <si>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</si>
  <si>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</si>
  <si>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</si>
  <si>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</si>
  <si>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</si>
  <si>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</si>
  <si>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</si>
  <si>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</si>
  <si>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</si>
  <si>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</si>
  <si>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</si>
  <si>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</si>
  <si>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</si>
  <si>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</si>
  <si>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</si>
  <si>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</si>
  <si>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</si>
  <si>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</si>
  <si>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</si>
  <si>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</si>
  <si>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</si>
  <si>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</si>
  <si>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</si>
  <si>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</si>
  <si>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</si>
  <si>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</si>
  <si>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</si>
  <si>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</si>
  <si>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</si>
  <si>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</si>
  <si>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</si>
  <si>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</si>
  <si>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</si>
  <si>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</si>
  <si>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</si>
  <si>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</si>
  <si>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</si>
  <si>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</si>
  <si>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</si>
  <si>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</si>
  <si>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</si>
  <si>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</si>
  <si>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</si>
  <si>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</si>
  <si>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</si>
  <si>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</si>
  <si>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</si>
  <si>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</si>
  <si>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</si>
  <si>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</si>
  <si>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</si>
  <si>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</si>
  <si>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</si>
  <si>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</si>
  <si>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</si>
  <si>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</si>
  <si>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</si>
  <si>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</si>
  <si>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</si>
  <si>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</si>
  <si>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</si>
  <si>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</si>
  <si>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</si>
  <si>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</si>
  <si>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</si>
  <si>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</si>
  <si>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</si>
  <si>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</si>
  <si>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</si>
  <si>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</si>
  <si>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</si>
  <si>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</si>
  <si>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</si>
  <si>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</si>
  <si>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</si>
  <si>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</si>
  <si>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</si>
  <si>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</si>
  <si>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</si>
  <si>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</si>
  <si>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</si>
  <si>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</si>
  <si>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</si>
  <si>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</si>
  <si>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</si>
  <si>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</si>
  <si>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</si>
  <si>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</si>
  <si>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</si>
  <si>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</si>
  <si>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</si>
  <si>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</si>
  <si>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</si>
  <si>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</si>
  <si>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</si>
  <si>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</si>
  <si>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</si>
  <si>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</si>
  <si>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</si>
  <si>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</si>
  <si>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</si>
  <si>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</si>
  <si>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</si>
  <si>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</si>
  <si>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</si>
  <si>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</si>
  <si>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</si>
  <si>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</si>
  <si>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</si>
  <si>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</si>
  <si>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</si>
  <si>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</si>
  <si>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</si>
  <si>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</si>
  <si>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</si>
  <si>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</si>
  <si>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</si>
  <si>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</si>
  <si>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</si>
  <si>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</si>
  <si>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</si>
  <si>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</si>
  <si>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</si>
  <si>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</si>
  <si>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</si>
  <si>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</si>
  <si>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</si>
  <si>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</si>
  <si>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</si>
  <si>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</si>
  <si>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</si>
  <si>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</si>
  <si>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</si>
  <si>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</si>
  <si>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</si>
  <si>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</si>
  <si>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</si>
  <si>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</si>
  <si>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</si>
  <si>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</si>
  <si>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</si>
  <si>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</si>
  <si>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</si>
  <si>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</si>
  <si>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</si>
  <si>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</si>
  <si>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</si>
  <si>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</si>
  <si>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</si>
  <si>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</si>
  <si>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</si>
  <si>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</si>
  <si>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</si>
  <si>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</si>
  <si>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</si>
  <si>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</si>
  <si>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</si>
  <si>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</si>
  <si>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</si>
  <si>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</si>
  <si>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</si>
  <si>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</si>
  <si>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</si>
  <si>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</si>
  <si>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</si>
  <si>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</si>
  <si>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</si>
  <si>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</si>
  <si>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</si>
  <si>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</si>
  <si>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</si>
  <si>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</si>
  <si>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</si>
  <si>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</si>
  <si>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</si>
  <si>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</si>
  <si>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</si>
  <si>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</si>
  <si>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</si>
  <si>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</si>
  <si>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</si>
  <si>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</si>
  <si>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</si>
  <si>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</si>
  <si>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</si>
  <si>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</si>
  <si>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</si>
  <si>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</si>
  <si>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</si>
  <si>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</si>
  <si>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</si>
  <si>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</si>
  <si>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</si>
  <si>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</si>
  <si>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</si>
  <si>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</si>
  <si>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</si>
  <si>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</si>
  <si>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</si>
  <si>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</si>
  <si>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</si>
  <si>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</si>
  <si>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</si>
  <si>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</si>
  <si>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</si>
  <si>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</si>
  <si>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</si>
  <si>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</si>
  <si>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</si>
  <si>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</si>
  <si>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</si>
  <si>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</si>
  <si>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</si>
  <si>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</si>
  <si>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</si>
  <si>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</si>
  <si>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</si>
  <si>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</si>
  <si>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</si>
  <si>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</si>
  <si>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</si>
  <si>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</si>
  <si>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</si>
  <si>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</si>
  <si>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</si>
  <si>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</si>
  <si>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</si>
  <si>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</si>
  <si>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</si>
  <si>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</si>
  <si>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</si>
  <si>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</si>
  <si>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</si>
  <si>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</si>
  <si>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</si>
  <si>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</si>
  <si>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</si>
  <si>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</si>
  <si>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</si>
  <si>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</si>
  <si>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</si>
  <si>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</si>
  <si>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</si>
  <si>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</si>
  <si>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</si>
  <si>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</si>
  <si>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</si>
  <si>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</si>
  <si>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</si>
  <si>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</si>
  <si>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</si>
  <si>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</si>
  <si>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</si>
  <si>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</si>
  <si>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</si>
  <si>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</si>
  <si>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</si>
  <si>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</si>
  <si>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</si>
  <si>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</si>
  <si>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</si>
  <si>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</si>
  <si>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</si>
  <si>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</si>
  <si>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</si>
  <si>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</si>
  <si>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</si>
  <si>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</si>
  <si>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</si>
  <si>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</si>
  <si>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</si>
  <si>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</si>
  <si>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</si>
  <si>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</si>
  <si>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</si>
  <si>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</si>
  <si>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</si>
  <si>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</si>
  <si>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</si>
  <si>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</si>
  <si>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</si>
  <si>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</si>
  <si>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</si>
  <si>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</si>
  <si>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</si>
  <si>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</si>
  <si>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</si>
  <si>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</si>
  <si>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</si>
  <si>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</si>
  <si>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</si>
  <si>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</si>
  <si>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</si>
  <si>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</si>
  <si>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</si>
  <si>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</si>
  <si>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</si>
  <si>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</si>
  <si>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</si>
  <si>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</si>
  <si>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</si>
  <si>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</si>
  <si>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</si>
  <si>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</si>
  <si>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</si>
  <si>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</si>
  <si>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</si>
  <si>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</si>
  <si>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</si>
  <si>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</si>
  <si>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</si>
  <si>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</si>
  <si>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</si>
  <si>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</si>
  <si>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</si>
  <si>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</si>
  <si>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</si>
  <si>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</si>
  <si>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</si>
  <si>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</si>
  <si>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</si>
  <si>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</si>
  <si>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</si>
  <si>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</si>
  <si>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</si>
  <si>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</si>
  <si>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</si>
  <si>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</si>
  <si>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</si>
  <si>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</si>
  <si>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</si>
  <si>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</si>
  <si>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</si>
  <si>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</si>
  <si>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</si>
  <si>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</si>
  <si>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</si>
  <si>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</si>
  <si>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</si>
  <si>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</si>
  <si>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</si>
  <si>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</si>
  <si>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</si>
  <si>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</si>
  <si>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</si>
  <si>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</si>
  <si>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</si>
  <si>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</si>
  <si>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</si>
  <si>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</si>
  <si>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</si>
  <si>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</si>
  <si>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</si>
  <si>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</si>
  <si>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</si>
  <si>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</si>
  <si>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</si>
  <si>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</si>
  <si>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</si>
  <si>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</si>
  <si>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</si>
  <si>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</si>
  <si>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</si>
  <si>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</si>
  <si>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</si>
  <si>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</si>
  <si>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</si>
  <si>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</si>
  <si>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</si>
  <si>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</si>
  <si>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</si>
  <si>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</si>
  <si>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</si>
  <si>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</si>
  <si>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</si>
  <si>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</si>
  <si>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</si>
  <si>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</si>
  <si>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</si>
  <si>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</si>
  <si>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</si>
  <si>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</si>
  <si>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</si>
  <si>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</si>
  <si>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</si>
  <si>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</si>
  <si>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</si>
  <si>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</si>
  <si>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</si>
  <si>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</si>
  <si>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</si>
  <si>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</si>
  <si>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</si>
  <si>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</si>
  <si>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</si>
  <si>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</si>
  <si>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</si>
  <si>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</si>
  <si>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</si>
  <si>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</si>
  <si>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</si>
  <si>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</si>
  <si>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</si>
  <si>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</si>
  <si>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</si>
  <si>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</si>
  <si>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</si>
  <si>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</si>
  <si>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</si>
  <si>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</si>
  <si>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</si>
  <si>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</si>
  <si>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</si>
  <si>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</si>
  <si>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</si>
  <si>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</si>
  <si>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</si>
  <si>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</si>
  <si>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</si>
  <si>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</si>
  <si>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</si>
  <si>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</si>
  <si>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</si>
  <si>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</si>
  <si>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</si>
  <si>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</si>
  <si>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</si>
  <si>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</si>
  <si>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</si>
  <si>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</si>
  <si>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</si>
  <si>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</si>
  <si>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</si>
  <si>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</si>
  <si>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</si>
  <si>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</si>
  <si>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</si>
  <si>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</si>
  <si>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</si>
  <si>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</si>
  <si>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</si>
  <si>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</si>
  <si>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</si>
  <si>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</si>
  <si>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</si>
  <si>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</si>
  <si>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</si>
  <si>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</si>
  <si>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</si>
  <si>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</si>
  <si>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</si>
  <si>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</si>
  <si>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</si>
  <si>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</si>
  <si>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</si>
  <si>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</si>
  <si>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</si>
  <si>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</si>
  <si>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</si>
  <si>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</si>
  <si>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</si>
  <si>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</si>
  <si>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</si>
  <si>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</si>
  <si>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</si>
  <si>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</si>
  <si>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</si>
  <si>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</si>
  <si>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</si>
  <si>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</si>
  <si>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</si>
  <si>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</si>
  <si>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</si>
  <si>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</si>
  <si>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</si>
  <si>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</si>
  <si>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</si>
  <si>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</si>
  <si>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</si>
  <si>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</si>
  <si>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</si>
  <si>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</si>
  <si>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</si>
  <si>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</si>
  <si>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</si>
  <si>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</si>
  <si>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</si>
  <si>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</si>
  <si>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</si>
  <si>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</si>
  <si>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</si>
  <si>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</si>
  <si>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</si>
  <si>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</si>
  <si>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</si>
  <si>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</si>
  <si>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</si>
  <si>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</si>
  <si>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</si>
  <si>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</si>
  <si>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</si>
  <si>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</si>
  <si>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</si>
  <si>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</si>
  <si>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</si>
  <si>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</si>
  <si>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</si>
  <si>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</si>
  <si>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</si>
  <si>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</si>
  <si>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</si>
  <si>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</si>
  <si>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</si>
  <si>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</si>
  <si>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</si>
  <si>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</si>
  <si>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</si>
  <si>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</si>
  <si>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</si>
  <si>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</si>
  <si>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</si>
  <si>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</si>
  <si>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</si>
  <si>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</si>
  <si>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</si>
  <si>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</si>
  <si>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</si>
  <si>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</si>
  <si>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</si>
  <si>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</si>
  <si>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</si>
  <si>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</si>
  <si>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</si>
  <si>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</si>
  <si>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</si>
  <si>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</si>
  <si>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</si>
  <si>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</si>
  <si>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</si>
  <si>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</si>
  <si>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</si>
  <si>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</si>
  <si>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</si>
  <si>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</si>
  <si>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</si>
  <si>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</si>
  <si>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</si>
  <si>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</si>
  <si>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</si>
  <si>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</si>
  <si>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</si>
  <si>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</si>
  <si>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</si>
  <si>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</si>
  <si>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</si>
  <si>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</si>
  <si>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</si>
  <si>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</si>
  <si>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</si>
  <si>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</si>
  <si>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</si>
  <si>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</si>
  <si>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</si>
  <si>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</si>
  <si>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</si>
  <si>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</si>
  <si>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</si>
  <si>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</si>
  <si>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</si>
  <si>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</si>
  <si>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</si>
  <si>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</si>
  <si>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</si>
  <si>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</si>
  <si>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</si>
  <si>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</si>
  <si>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</si>
  <si>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</si>
  <si>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</si>
  <si>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</si>
  <si>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</si>
  <si>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</si>
  <si>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</si>
  <si>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</si>
  <si>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</si>
  <si>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</si>
  <si>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</si>
  <si>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</si>
  <si>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</si>
  <si>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</si>
  <si>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</si>
  <si>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</si>
  <si>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</si>
  <si>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</si>
  <si>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</si>
  <si>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</si>
  <si>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</si>
  <si>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</si>
  <si>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</si>
  <si>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</si>
  <si>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</si>
  <si>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</si>
  <si>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</si>
  <si>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</si>
  <si>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</si>
  <si>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</si>
  <si>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</si>
  <si>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</si>
  <si>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</si>
  <si>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</si>
  <si>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</si>
  <si>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</si>
  <si>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</si>
  <si>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</si>
  <si>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</si>
  <si>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</si>
  <si>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</si>
  <si>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</si>
  <si>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</si>
  <si>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</si>
  <si>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</si>
  <si>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</si>
  <si>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</si>
  <si>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</si>
  <si>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</si>
  <si>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</si>
  <si>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</si>
  <si>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</si>
  <si>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</si>
  <si>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</si>
  <si>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</si>
  <si>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</si>
  <si>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</si>
  <si>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</si>
  <si>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</si>
  <si>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</si>
  <si>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</si>
  <si>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</si>
  <si>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</si>
  <si>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</si>
  <si>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</si>
  <si>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</si>
  <si>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</si>
  <si>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</si>
  <si>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</si>
  <si>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</si>
  <si>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</si>
  <si>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</si>
  <si>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</si>
  <si>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</si>
  <si>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</si>
  <si>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</si>
  <si>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</si>
  <si>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</si>
  <si>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</si>
  <si>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</si>
  <si>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</si>
  <si>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</si>
  <si>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</si>
  <si>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</si>
  <si>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</si>
  <si>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</si>
  <si>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</si>
  <si>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</si>
  <si>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</si>
  <si>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</si>
  <si>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</si>
  <si>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</si>
  <si>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</si>
  <si>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</si>
  <si>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</si>
  <si>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</si>
  <si>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</si>
  <si>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</si>
  <si>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</si>
  <si>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</si>
  <si>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</si>
  <si>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</si>
  <si>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</si>
  <si>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</si>
  <si>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</si>
  <si>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</si>
  <si>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</si>
  <si>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</si>
  <si>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</si>
  <si>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</si>
  <si>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</si>
  <si>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</si>
  <si>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</si>
  <si>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</si>
  <si>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</si>
  <si>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</si>
  <si>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</si>
  <si>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</si>
  <si>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</si>
  <si>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</si>
  <si>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</si>
  <si>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</si>
  <si>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</si>
  <si>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</si>
  <si>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</si>
  <si>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</si>
  <si>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</si>
  <si>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</si>
  <si>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</si>
  <si>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</si>
  <si>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</si>
  <si>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</si>
  <si>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</si>
  <si>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</si>
  <si>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</si>
  <si>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</si>
  <si>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</si>
  <si>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</si>
  <si>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</si>
  <si>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</si>
  <si>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</si>
  <si>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</si>
  <si>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</si>
  <si>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</si>
  <si>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</si>
  <si>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</si>
  <si>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</si>
  <si>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</si>
  <si>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</si>
  <si>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</si>
  <si>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</si>
  <si>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</si>
  <si>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</si>
  <si>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</si>
  <si>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</si>
  <si>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</si>
  <si>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</si>
  <si>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</si>
  <si>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</si>
  <si>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</si>
  <si>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</si>
  <si>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</si>
  <si>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</si>
  <si>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</si>
  <si>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</si>
  <si>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</si>
  <si>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</si>
  <si>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</si>
  <si>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</si>
  <si>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</si>
  <si>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</si>
  <si>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</si>
  <si>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</si>
  <si>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</si>
  <si>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</si>
  <si>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</si>
  <si>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</si>
  <si>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</si>
  <si>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</si>
  <si>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</si>
  <si>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</si>
  <si>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</si>
  <si>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</si>
  <si>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</si>
  <si>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</si>
  <si>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</si>
  <si>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</si>
  <si>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</si>
  <si>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</si>
  <si>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</si>
  <si>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</si>
  <si>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</si>
  <si>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</si>
  <si>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</si>
  <si>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</si>
  <si>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</si>
  <si>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</si>
  <si>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</si>
  <si>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</si>
  <si>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</si>
  <si>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</si>
  <si>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</si>
  <si>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</si>
  <si>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</si>
  <si>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</si>
  <si>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</si>
  <si>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</si>
  <si>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</si>
  <si>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</si>
  <si>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</si>
  <si>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</si>
  <si>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</si>
  <si>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</si>
  <si>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</si>
  <si>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</si>
  <si>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</si>
  <si>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</si>
  <si>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</si>
  <si>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</si>
  <si>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</si>
  <si>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</si>
  <si>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</si>
  <si>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</si>
  <si>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</si>
  <si>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</si>
  <si>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</si>
  <si>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</si>
  <si>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</si>
  <si>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</si>
  <si>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</si>
  <si>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</si>
  <si>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</si>
  <si>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</si>
  <si>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</si>
  <si>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</si>
  <si>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</si>
  <si>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</si>
  <si>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</si>
  <si>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</si>
  <si>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</si>
  <si>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</si>
  <si>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</si>
  <si>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</si>
  <si>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</si>
  <si>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</si>
  <si>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</si>
  <si>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</si>
  <si>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</si>
  <si>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</si>
  <si>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</si>
  <si>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</si>
  <si>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</si>
  <si>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</si>
  <si>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</si>
  <si>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</si>
  <si>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</si>
  <si>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</si>
  <si>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</si>
  <si>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</si>
  <si>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</si>
  <si>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</si>
  <si>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</si>
  <si>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</si>
  <si>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</si>
  <si>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</si>
  <si>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</si>
  <si>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</si>
  <si>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</si>
  <si>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</si>
  <si>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</si>
  <si>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</si>
  <si>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</si>
  <si>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</si>
  <si>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</si>
  <si>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</si>
  <si>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</si>
  <si>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</si>
  <si>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</si>
  <si>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</si>
  <si>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</si>
  <si>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</si>
  <si>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</si>
  <si>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</si>
  <si>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</si>
  <si>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</si>
  <si>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</si>
  <si>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</si>
  <si>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</si>
  <si>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</si>
  <si>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</si>
  <si>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</si>
  <si>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</si>
  <si>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</si>
  <si>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</si>
  <si>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</si>
  <si>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</si>
  <si>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</si>
  <si>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</si>
  <si>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</si>
  <si>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</si>
  <si>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</si>
  <si>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</si>
  <si>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</si>
  <si>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</si>
  <si>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</si>
  <si>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</si>
  <si>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</si>
  <si>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</si>
  <si>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</si>
  <si>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</si>
  <si>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</si>
  <si>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</si>
  <si>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</si>
  <si>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</si>
  <si>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</si>
  <si>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</si>
  <si>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</si>
  <si>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</si>
  <si>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</si>
  <si>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</si>
  <si>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</si>
  <si>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</si>
  <si>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</si>
  <si>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</si>
  <si>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</si>
  <si>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</si>
  <si>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</si>
  <si>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</si>
  <si>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</si>
  <si>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</si>
  <si>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</si>
  <si>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</si>
  <si>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</si>
  <si>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</si>
  <si>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</si>
  <si>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</si>
  <si>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</si>
  <si>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</si>
  <si>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</si>
  <si>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</si>
  <si>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</si>
  <si>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</si>
  <si>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</si>
  <si>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</si>
  <si>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</si>
  <si>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</si>
  <si>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</si>
  <si>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</si>
  <si>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</si>
  <si>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</si>
  <si>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</si>
  <si>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</si>
  <si>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</si>
  <si>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</si>
  <si>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</si>
  <si>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</si>
  <si>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</si>
  <si>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</si>
  <si>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</si>
  <si>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</si>
  <si>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</si>
  <si>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</si>
  <si>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</si>
  <si>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</si>
  <si>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</si>
  <si>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</si>
  <si>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</si>
  <si>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</si>
  <si>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</si>
  <si>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</si>
  <si>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</si>
  <si>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</si>
  <si>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</si>
  <si>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</si>
  <si>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</si>
  <si>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</si>
  <si>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</si>
  <si>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</si>
  <si>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</si>
  <si>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</si>
  <si>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</si>
  <si>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</si>
  <si>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</si>
  <si>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</si>
  <si>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</si>
  <si>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</si>
  <si>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</si>
  <si>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</si>
  <si>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</si>
  <si>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</si>
  <si>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</si>
  <si>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</si>
  <si>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</si>
  <si>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</si>
  <si>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</si>
  <si>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</si>
  <si>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</si>
  <si>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</si>
  <si>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</si>
  <si>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</si>
  <si>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</si>
  <si>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</si>
  <si>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</si>
  <si>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</si>
  <si>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</si>
  <si>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</si>
  <si>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</si>
  <si>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</si>
  <si>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</si>
  <si>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</si>
  <si>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</si>
  <si>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</si>
  <si>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</si>
  <si>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</si>
  <si>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</si>
  <si>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</si>
  <si>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</si>
  <si>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</si>
  <si>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</si>
  <si>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</si>
  <si>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</si>
  <si>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</si>
  <si>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</si>
  <si>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</si>
  <si>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</si>
  <si>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</si>
  <si>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</si>
  <si>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</si>
  <si>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</si>
  <si>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</si>
  <si>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</si>
  <si>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</si>
  <si>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</si>
  <si>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</si>
  <si>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</si>
  <si>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</si>
  <si>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</si>
  <si>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</si>
  <si>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</si>
  <si>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</si>
  <si>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</si>
  <si>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</si>
  <si>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</si>
  <si>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</si>
  <si>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</si>
  <si>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</si>
  <si>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</si>
  <si>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</si>
  <si>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</si>
  <si>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</si>
  <si>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</si>
  <si>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</si>
  <si>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</si>
  <si>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</si>
  <si>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</si>
  <si>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</si>
  <si>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</si>
  <si>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</si>
  <si>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</si>
  <si>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</si>
  <si>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</si>
  <si>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</si>
  <si>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</si>
  <si>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</si>
  <si>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</si>
  <si>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</si>
  <si>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</si>
  <si>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</si>
  <si>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</si>
  <si>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</si>
  <si>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</si>
  <si>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</si>
  <si>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</si>
  <si>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</si>
  <si>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</si>
  <si>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</si>
  <si>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</si>
  <si>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</si>
  <si>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</si>
  <si>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</si>
  <si>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</si>
  <si>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</si>
  <si>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</si>
  <si>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</si>
  <si>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</si>
  <si>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</si>
  <si>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</si>
  <si>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</si>
  <si>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</si>
  <si>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</si>
  <si>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</si>
  <si>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</si>
  <si>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</si>
  <si>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</si>
  <si>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</si>
  <si>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</si>
  <si>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</si>
  <si>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</si>
  <si>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</si>
  <si>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</si>
  <si>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</si>
  <si>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</si>
  <si>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</si>
  <si>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</si>
  <si>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</si>
  <si>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</si>
  <si>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</si>
  <si>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</si>
  <si>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</si>
  <si>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</si>
  <si>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</si>
  <si>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</si>
  <si>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</si>
  <si>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</si>
  <si>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</si>
  <si>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</si>
  <si>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</si>
  <si>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</si>
  <si>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</si>
  <si>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</si>
  <si>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</si>
  <si>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</si>
  <si>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</si>
  <si>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</si>
  <si>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</si>
  <si>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</si>
  <si>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</si>
  <si>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</si>
  <si>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</si>
  <si>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</si>
  <si>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</si>
  <si>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</si>
  <si>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</si>
  <si>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</si>
  <si>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</si>
  <si>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</si>
  <si>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</si>
  <si>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</si>
  <si>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</si>
  <si>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</si>
  <si>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</si>
  <si>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</si>
  <si>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</si>
  <si>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</si>
  <si>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</si>
  <si>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</si>
  <si>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</si>
  <si>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</si>
  <si>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</si>
  <si>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</si>
  <si>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</si>
  <si>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</si>
  <si>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</si>
  <si>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</si>
  <si>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</si>
  <si>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</si>
  <si>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</si>
  <si>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</si>
  <si>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</si>
  <si>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</si>
  <si>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</si>
  <si>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</si>
  <si>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</si>
  <si>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</si>
  <si>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</si>
  <si>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</si>
  <si>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</si>
  <si>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</si>
  <si>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</si>
  <si>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</si>
  <si>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</si>
  <si>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</si>
  <si>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</si>
  <si>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</si>
  <si>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</si>
  <si>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</si>
  <si>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</si>
  <si>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</si>
  <si>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</si>
  <si>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</si>
  <si>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</si>
  <si>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</si>
  <si>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</si>
  <si>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</si>
  <si>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</si>
  <si>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</si>
  <si>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</si>
  <si>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</si>
  <si>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</si>
  <si>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</si>
  <si>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</si>
  <si>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</si>
  <si>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</si>
  <si>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</si>
  <si>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</si>
  <si>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</si>
  <si>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</si>
  <si>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</si>
  <si>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</si>
  <si>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</si>
  <si>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</si>
  <si>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</si>
  <si>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</si>
  <si>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</si>
  <si>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</si>
  <si>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</si>
  <si>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</si>
  <si>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</si>
  <si>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</si>
  <si>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</si>
  <si>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</si>
  <si>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</si>
  <si>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</si>
  <si>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</si>
  <si>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</si>
  <si>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</si>
  <si>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</si>
  <si>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</si>
  <si>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</si>
  <si>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</si>
  <si>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</si>
  <si>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</si>
  <si>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</si>
  <si>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</si>
  <si>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</si>
  <si>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</si>
  <si>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</si>
  <si>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</si>
  <si>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</si>
  <si>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</si>
  <si>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</si>
  <si>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</si>
  <si>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</si>
  <si>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</si>
  <si>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</si>
  <si>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</si>
  <si>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</si>
  <si>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</si>
  <si>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</si>
  <si>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</si>
  <si>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</si>
  <si>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</si>
  <si>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</si>
  <si>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</si>
  <si>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</si>
  <si>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</si>
  <si>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</si>
  <si>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</si>
  <si>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</si>
  <si>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</si>
  <si>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</si>
  <si>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</si>
  <si>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</si>
  <si>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</si>
  <si>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</si>
  <si>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</si>
  <si>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</si>
  <si>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</si>
  <si>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</si>
  <si>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</si>
  <si>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</si>
  <si>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</si>
  <si>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</si>
  <si>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</si>
  <si>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</si>
  <si>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</si>
  <si>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</si>
  <si>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</si>
  <si>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</si>
  <si>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</si>
  <si>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</si>
  <si>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</si>
  <si>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</si>
  <si>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</si>
  <si>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</si>
  <si>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</si>
  <si>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</si>
  <si>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</si>
  <si>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</si>
  <si>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</si>
  <si>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</si>
  <si>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</si>
  <si>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</si>
  <si>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</si>
  <si>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</si>
  <si>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</si>
  <si>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</si>
  <si>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</si>
  <si>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</si>
  <si>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</si>
  <si>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</si>
  <si>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</si>
  <si>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</si>
  <si>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</si>
  <si>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</si>
  <si>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</si>
  <si>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</si>
  <si>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</si>
  <si>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</si>
  <si>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</si>
  <si>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</si>
  <si>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</si>
  <si>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</si>
  <si>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</si>
  <si>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</si>
  <si>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</si>
  <si>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</si>
  <si>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</si>
  <si>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</si>
  <si>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</si>
  <si>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</si>
  <si>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</si>
  <si>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</si>
  <si>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</si>
  <si>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</si>
  <si>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</si>
  <si>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</si>
  <si>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</si>
  <si>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</si>
  <si>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</si>
  <si>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</si>
  <si>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</si>
  <si>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</si>
  <si>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</si>
  <si>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</si>
  <si>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</si>
  <si>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</si>
  <si>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</si>
  <si>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</si>
  <si>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</si>
  <si>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</si>
  <si>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</si>
  <si>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</si>
  <si>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</si>
  <si>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</si>
  <si>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</si>
  <si>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</si>
  <si>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</si>
  <si>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</si>
  <si>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</si>
  <si>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</si>
  <si>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</si>
  <si>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</si>
  <si>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</si>
  <si>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</si>
  <si>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</si>
  <si>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</si>
  <si>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</si>
  <si>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</si>
  <si>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</si>
  <si>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</si>
  <si>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</si>
  <si>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</si>
  <si>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</si>
  <si>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</si>
  <si>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</si>
  <si>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</si>
  <si>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</si>
  <si>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</si>
  <si>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</si>
  <si>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</si>
  <si>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</si>
  <si>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</si>
  <si>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</si>
  <si>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</si>
  <si>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</si>
  <si>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</si>
  <si>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</si>
  <si>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</si>
  <si>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</si>
  <si>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</si>
  <si>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</si>
  <si>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</si>
  <si>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</si>
  <si>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</si>
  <si>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</si>
  <si>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</si>
  <si>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</si>
  <si>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</si>
  <si>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</si>
  <si>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</si>
  <si>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</si>
  <si>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</si>
  <si>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</si>
  <si>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</si>
  <si>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</si>
  <si>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</si>
  <si>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</si>
  <si>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</si>
  <si>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</si>
  <si>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</si>
  <si>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</si>
  <si>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</si>
  <si>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</si>
  <si>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</si>
  <si>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</si>
  <si>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</si>
  <si>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</si>
  <si>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</si>
  <si>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</si>
  <si>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</si>
  <si>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</si>
  <si>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</si>
  <si>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</si>
  <si>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</si>
  <si>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</si>
  <si>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</si>
  <si>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</si>
  <si>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</si>
  <si>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</si>
  <si>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</si>
  <si>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</si>
  <si>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</si>
  <si>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</si>
  <si>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</si>
  <si>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</si>
  <si>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</si>
  <si>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</si>
  <si>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</si>
  <si>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</si>
  <si>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</si>
  <si>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</si>
  <si>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</si>
  <si>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</si>
  <si>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</si>
  <si>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</si>
  <si>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</si>
  <si>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</si>
  <si>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</si>
  <si>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</si>
  <si>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</si>
  <si>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</si>
  <si>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</si>
  <si>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</si>
  <si>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</si>
  <si>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</si>
  <si>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</si>
  <si>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</si>
  <si>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</si>
  <si>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</si>
  <si>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</si>
  <si>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</si>
  <si>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</si>
  <si>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</si>
  <si>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</si>
  <si>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</si>
  <si>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</si>
  <si>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</si>
  <si>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</si>
  <si>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</si>
  <si>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</si>
  <si>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</si>
  <si>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</si>
  <si>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</si>
  <si>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</si>
  <si>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</si>
  <si>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</si>
  <si>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</si>
  <si>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</si>
  <si>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</si>
  <si>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</si>
  <si>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</si>
  <si>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</si>
  <si>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</si>
  <si>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</si>
  <si>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</si>
  <si>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</si>
  <si>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</si>
  <si>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</si>
  <si>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</si>
  <si>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</si>
  <si>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</si>
  <si>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</si>
  <si>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</si>
  <si>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</si>
  <si>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</si>
  <si>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</si>
  <si>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</si>
  <si>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</si>
  <si>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</si>
  <si>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</si>
  <si>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</si>
  <si>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</si>
  <si>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</si>
  <si>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</si>
  <si>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</si>
  <si>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</si>
  <si>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</si>
  <si>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</si>
  <si>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</si>
  <si>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</si>
  <si>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</si>
  <si>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</si>
  <si>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</si>
  <si>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</si>
  <si>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</si>
  <si>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</si>
  <si>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</si>
  <si>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</si>
  <si>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</si>
  <si>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</si>
  <si>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</si>
  <si>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</si>
  <si>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</si>
  <si>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</si>
  <si>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</si>
  <si>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</si>
  <si>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</si>
  <si>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</si>
  <si>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</si>
  <si>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</si>
  <si>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</si>
  <si>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</si>
  <si>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</si>
  <si>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</si>
  <si>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</si>
  <si>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</si>
  <si>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</si>
  <si>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</si>
  <si>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</si>
  <si>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</si>
  <si>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</si>
  <si>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</si>
  <si>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</si>
  <si>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</si>
  <si>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</si>
  <si>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</si>
  <si>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</si>
  <si>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</si>
  <si>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</si>
  <si>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</si>
  <si>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</si>
  <si>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</si>
  <si>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</si>
  <si>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</si>
  <si>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</si>
  <si>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</si>
  <si>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</si>
  <si>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</si>
  <si>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</si>
  <si>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</si>
  <si>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</si>
  <si>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</si>
  <si>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</si>
  <si>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</si>
  <si>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</si>
  <si>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</si>
  <si>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</si>
  <si>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</si>
  <si>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</si>
  <si>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</si>
  <si>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</si>
  <si>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</si>
  <si>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</si>
  <si>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</si>
  <si>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</si>
  <si>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</si>
  <si>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</si>
  <si>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</si>
  <si>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</si>
  <si>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</si>
  <si>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</si>
  <si>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</si>
  <si>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</si>
  <si>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</si>
  <si>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</si>
  <si>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</si>
  <si>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</si>
  <si>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</si>
  <si>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</si>
  <si>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</si>
  <si>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</si>
  <si>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</si>
  <si>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</si>
  <si>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</si>
  <si>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</si>
  <si>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</si>
  <si>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</si>
  <si>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</si>
  <si>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</si>
  <si>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</si>
  <si>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</si>
  <si>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</si>
  <si>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</si>
  <si>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</si>
  <si>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</si>
  <si>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</si>
  <si>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</si>
  <si>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</si>
  <si>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</si>
  <si>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</si>
  <si>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</si>
  <si>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</si>
  <si>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</si>
  <si>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</si>
  <si>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</si>
  <si>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</si>
  <si>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</si>
  <si>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</si>
  <si>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</si>
  <si>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</si>
  <si>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</si>
  <si>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</si>
  <si>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</si>
  <si>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</si>
  <si>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</si>
  <si>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</si>
  <si>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</si>
  <si>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</si>
  <si>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</si>
  <si>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</si>
  <si>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</si>
  <si>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</si>
  <si>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</si>
  <si>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</si>
  <si>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</si>
  <si>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</si>
  <si>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</si>
  <si>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</si>
  <si>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</si>
  <si>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</si>
  <si>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</si>
  <si>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</si>
  <si>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</si>
  <si>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</si>
  <si>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</si>
  <si>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</si>
  <si>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</si>
  <si>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</si>
  <si>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</si>
  <si>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</si>
  <si>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</si>
  <si>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</si>
  <si>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</si>
  <si>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</si>
  <si>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</si>
  <si>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</si>
  <si>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</si>
  <si>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</si>
  <si>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</si>
  <si>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</si>
  <si>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</si>
  <si>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</si>
  <si>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</si>
  <si>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</si>
  <si>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</si>
  <si>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</si>
  <si>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</si>
  <si>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</si>
  <si>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</si>
  <si>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</si>
  <si>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</si>
  <si>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</si>
  <si>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</si>
  <si>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</si>
  <si>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</si>
  <si>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</si>
  <si>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</si>
  <si>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</si>
  <si>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</si>
  <si>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</si>
  <si>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</si>
  <si>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</si>
  <si>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</si>
  <si>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</si>
  <si>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</si>
  <si>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</si>
  <si>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</si>
  <si>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</si>
  <si>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</si>
  <si>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</si>
  <si>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</si>
  <si>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</si>
  <si>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</si>
  <si>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</si>
  <si>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</si>
  <si>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</si>
  <si>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</si>
  <si>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</si>
  <si>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</si>
  <si>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</si>
  <si>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</si>
  <si>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</si>
  <si>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</si>
  <si>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</si>
  <si>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</si>
  <si>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</si>
  <si>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</si>
  <si>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</si>
  <si>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</si>
  <si>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</si>
  <si>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</si>
  <si>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</si>
  <si>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</si>
  <si>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</si>
  <si>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</si>
  <si>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</si>
  <si>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</si>
  <si>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</si>
  <si>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</si>
  <si>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</si>
  <si>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</si>
  <si>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</si>
  <si>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</si>
  <si>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</si>
  <si>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</si>
  <si>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</si>
  <si>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</si>
  <si>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</si>
  <si>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</si>
  <si>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</si>
  <si>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</si>
  <si>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</si>
  <si>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</si>
  <si>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</si>
  <si>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</si>
  <si>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</si>
  <si>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</si>
  <si>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</si>
  <si>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</si>
  <si>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</si>
  <si>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</si>
  <si>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</si>
  <si>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</si>
  <si>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</si>
  <si>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</si>
  <si>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</si>
  <si>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</si>
  <si>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</si>
  <si>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</si>
  <si>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</si>
  <si>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</si>
  <si>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</si>
  <si>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</si>
  <si>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</si>
  <si>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</si>
  <si>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</si>
  <si>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</si>
  <si>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</si>
  <si>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</si>
  <si>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</si>
  <si>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</si>
  <si>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</si>
  <si>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</si>
  <si>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</si>
  <si>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</si>
  <si>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</si>
  <si>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</si>
  <si>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</si>
  <si>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</si>
  <si>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</si>
  <si>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</si>
  <si>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</si>
  <si>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</si>
  <si>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</si>
  <si>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</si>
  <si>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</si>
  <si>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</si>
  <si>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</si>
  <si>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</si>
  <si>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</si>
  <si>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</si>
  <si>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</si>
  <si>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</si>
  <si>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</si>
  <si>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</si>
  <si>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</si>
  <si>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</si>
  <si>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</si>
  <si>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</si>
  <si>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</si>
  <si>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</si>
  <si>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</si>
  <si>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</si>
  <si>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</si>
  <si>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</si>
  <si>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</si>
  <si>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</si>
  <si>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</si>
  <si>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</si>
  <si>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</si>
  <si>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</si>
  <si>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</si>
  <si>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</si>
  <si>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</si>
  <si>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</si>
  <si>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</si>
  <si>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</si>
  <si>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</si>
  <si>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</si>
  <si>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</si>
  <si>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</si>
  <si>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</si>
  <si>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</si>
  <si>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</si>
  <si>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</si>
  <si>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</si>
  <si>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</si>
  <si>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</si>
  <si>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</si>
  <si>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</si>
  <si>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</si>
  <si>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</si>
  <si>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</si>
  <si>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</si>
  <si>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</si>
  <si>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</si>
  <si>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</si>
  <si>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</si>
  <si>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</si>
  <si>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</si>
  <si>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</si>
  <si>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</si>
  <si>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</si>
  <si>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</si>
  <si>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</si>
  <si>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</si>
  <si>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</si>
  <si>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</si>
  <si>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</si>
  <si>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</si>
  <si>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</si>
  <si>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</si>
  <si>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</si>
  <si>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</si>
  <si>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</si>
  <si>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</si>
  <si>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</si>
  <si>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</si>
  <si>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</si>
  <si>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</si>
  <si>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</si>
  <si>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</si>
  <si>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</si>
  <si>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</si>
  <si>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</si>
  <si>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</si>
  <si>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</si>
  <si>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</si>
  <si>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</si>
  <si>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</si>
  <si>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</si>
  <si>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</si>
  <si>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</si>
  <si>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</si>
  <si>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</si>
  <si>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</si>
  <si>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</si>
  <si>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</si>
  <si>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</si>
  <si>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</si>
  <si>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</si>
  <si>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</si>
  <si>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</si>
  <si>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</si>
  <si>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</si>
  <si>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</si>
  <si>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</si>
  <si>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</si>
  <si>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</si>
  <si>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</si>
  <si>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</si>
  <si>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</si>
  <si>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</si>
  <si>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</si>
  <si>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</si>
  <si>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</si>
  <si>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</si>
  <si>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</si>
  <si>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</si>
  <si>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</si>
  <si>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</si>
  <si>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</si>
  <si>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</si>
  <si>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</si>
  <si>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</si>
  <si>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</si>
  <si>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</si>
  <si>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</si>
  <si>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</si>
  <si>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</si>
  <si>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</si>
  <si>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</si>
  <si>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</si>
  <si>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</si>
  <si>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</si>
  <si>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</si>
  <si>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</si>
  <si>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</si>
  <si>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</si>
  <si>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</si>
  <si>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</si>
  <si>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</si>
  <si>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</si>
  <si>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</si>
  <si>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</si>
  <si>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</si>
  <si>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</si>
  <si>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</si>
  <si>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</si>
  <si>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</si>
  <si>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</si>
  <si>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</si>
  <si>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</si>
  <si>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</si>
  <si>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</si>
  <si>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</si>
  <si>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</si>
  <si>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</si>
  <si>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</si>
  <si>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</si>
  <si>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</si>
  <si>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</si>
  <si>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</si>
  <si>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</si>
  <si>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</si>
  <si>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</si>
  <si>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</si>
  <si>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</si>
  <si>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</si>
  <si>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</si>
  <si>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</si>
  <si>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</si>
  <si>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</si>
  <si>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</si>
  <si>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</si>
  <si>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</si>
  <si>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</si>
  <si>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</si>
  <si>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</si>
  <si>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</si>
  <si>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</si>
  <si>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</si>
  <si>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</si>
  <si>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</si>
  <si>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</si>
  <si>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</si>
  <si>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</si>
  <si>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</si>
  <si>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</si>
  <si>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</si>
  <si>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</si>
  <si>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</si>
  <si>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</si>
  <si>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</si>
  <si>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</si>
  <si>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</si>
  <si>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</si>
  <si>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</si>
  <si>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</si>
  <si>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</si>
  <si>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</si>
  <si>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</si>
  <si>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</si>
  <si>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</si>
  <si>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</si>
  <si>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</si>
  <si>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</si>
  <si>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</si>
  <si>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</si>
  <si>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</si>
  <si>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</si>
  <si>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</si>
  <si>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</si>
  <si>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</si>
  <si>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</si>
  <si>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</si>
  <si>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</si>
  <si>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</si>
  <si>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</si>
  <si>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</si>
  <si>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</si>
  <si>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</si>
  <si>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</si>
  <si>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</si>
  <si>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</si>
  <si>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</si>
  <si>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</si>
  <si>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</si>
  <si>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</si>
  <si>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</si>
  <si>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</si>
  <si>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</si>
  <si>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</si>
  <si>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</si>
  <si>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</si>
  <si>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</si>
  <si>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</si>
  <si>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</si>
  <si>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</si>
  <si>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</si>
  <si>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</si>
  <si>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</si>
  <si>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</si>
  <si>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</si>
  <si>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</si>
  <si>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</si>
  <si>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</si>
  <si>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</si>
  <si>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</si>
  <si>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</si>
  <si>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</si>
  <si>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</si>
  <si>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</si>
  <si>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</si>
  <si>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</si>
  <si>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</si>
  <si>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</si>
  <si>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</si>
  <si>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</si>
  <si>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</si>
  <si>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</si>
  <si>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</si>
  <si>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</si>
  <si>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</si>
  <si>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</si>
  <si>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</si>
  <si>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</si>
  <si>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</si>
  <si>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</si>
  <si>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</si>
  <si>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</si>
  <si>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</si>
  <si>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</si>
  <si>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</si>
  <si>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</si>
  <si>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</si>
  <si>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</si>
  <si>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</si>
  <si>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</si>
  <si>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</si>
  <si>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</si>
  <si>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</si>
  <si>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</si>
  <si>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</si>
  <si>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</si>
  <si>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</si>
  <si>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</si>
  <si>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</si>
  <si>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</si>
  <si>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</si>
  <si>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</si>
  <si>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</si>
  <si>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</si>
  <si>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</si>
  <si>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</si>
  <si>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</si>
  <si>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</si>
  <si>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</si>
  <si>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</si>
  <si>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</si>
  <si>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</si>
  <si>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</si>
  <si>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</si>
  <si>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</si>
  <si>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</si>
  <si>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</si>
  <si>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</si>
  <si>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</si>
  <si>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</si>
  <si>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</si>
  <si>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</si>
  <si>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</si>
  <si>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</si>
  <si>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</si>
  <si>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</si>
  <si>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</si>
  <si>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</si>
  <si>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</si>
  <si>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</si>
  <si>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</si>
  <si>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</si>
  <si>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</si>
  <si>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</si>
  <si>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</si>
  <si>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</si>
  <si>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</si>
  <si>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</si>
  <si>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</si>
  <si>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</si>
  <si>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</si>
  <si>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</si>
  <si>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</si>
  <si>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</si>
  <si>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</si>
  <si>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</si>
  <si>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</si>
  <si>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</si>
  <si>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</si>
  <si>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</si>
  <si>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</si>
  <si>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</si>
  <si>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</si>
  <si>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</si>
  <si>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</si>
  <si>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</si>
  <si>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</si>
  <si>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</si>
  <si>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</si>
  <si>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</si>
  <si>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</si>
  <si>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</si>
  <si>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</si>
  <si>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</si>
  <si>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</si>
  <si>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</si>
  <si>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</si>
  <si>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</si>
  <si>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</si>
  <si>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</si>
  <si>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</si>
  <si>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</si>
  <si>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</si>
  <si>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</si>
  <si>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</si>
  <si>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</si>
  <si>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</si>
  <si>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</si>
  <si>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</si>
  <si>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</si>
  <si>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</si>
  <si>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</si>
  <si>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</si>
  <si>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</si>
  <si>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</si>
  <si>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</si>
  <si>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</si>
  <si>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</si>
  <si>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</si>
  <si>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</si>
  <si>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</si>
  <si>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</si>
  <si>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</si>
  <si>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</si>
  <si>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</si>
  <si>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</si>
  <si>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</si>
  <si>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</si>
  <si>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</si>
  <si>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</si>
  <si>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</si>
  <si>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</si>
  <si>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</si>
  <si>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</si>
  <si>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</si>
  <si>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</si>
  <si>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</si>
  <si>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</si>
  <si>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</si>
  <si>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</si>
  <si>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</si>
  <si>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</si>
  <si>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</si>
  <si>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</si>
  <si>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</si>
  <si>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</si>
  <si>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</si>
  <si>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</si>
  <si>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</si>
  <si>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</si>
  <si>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</si>
  <si>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</si>
  <si>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</si>
  <si>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</si>
  <si>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</si>
  <si>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</si>
  <si>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</si>
  <si>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</si>
  <si>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</si>
  <si>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</si>
  <si>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</si>
  <si>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</si>
  <si>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</si>
  <si>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</si>
  <si>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</si>
  <si>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</si>
  <si>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</si>
  <si>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</si>
  <si>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</si>
  <si>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</si>
  <si>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</si>
  <si>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</si>
  <si>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</si>
  <si>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</si>
  <si>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</si>
  <si>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</si>
  <si>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</si>
  <si>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</si>
  <si>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</si>
  <si>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</si>
  <si>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</si>
  <si>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</si>
  <si>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</si>
  <si>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</si>
  <si>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</si>
  <si>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</si>
  <si>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</si>
  <si>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</si>
  <si>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</si>
  <si>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</si>
  <si>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</si>
  <si>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</si>
  <si>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</si>
  <si>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</si>
  <si>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</si>
  <si>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</si>
  <si>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</si>
  <si>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</si>
  <si>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</si>
  <si>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</si>
  <si>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</si>
  <si>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</si>
  <si>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</si>
  <si>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</si>
  <si>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</si>
  <si>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</si>
  <si>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</si>
  <si>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</si>
  <si>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</si>
  <si>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</si>
  <si>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</si>
  <si>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</si>
  <si>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</si>
  <si>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</si>
  <si>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</si>
  <si>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</si>
  <si>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</si>
  <si>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</si>
  <si>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</si>
  <si>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</si>
  <si>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</si>
  <si>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</si>
  <si>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</si>
  <si>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</si>
  <si>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</si>
  <si>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</si>
  <si>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</si>
  <si>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</si>
  <si>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</si>
  <si>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</si>
  <si>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</si>
  <si>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</si>
  <si>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</si>
  <si>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</si>
  <si>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</si>
  <si>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</si>
  <si>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</si>
  <si>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</si>
  <si>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</si>
  <si>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</si>
  <si>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</si>
  <si>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</si>
  <si>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</si>
  <si>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</si>
  <si>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</si>
  <si>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</si>
  <si>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</si>
  <si>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</si>
  <si>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</si>
  <si>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</si>
  <si>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</si>
  <si>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</si>
  <si>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</si>
  <si>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</si>
  <si>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</si>
  <si>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</si>
  <si>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</si>
  <si>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</si>
  <si>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</si>
  <si>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</si>
  <si>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</si>
  <si>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</si>
  <si>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</si>
  <si>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</si>
  <si>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</si>
  <si>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</si>
  <si>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</si>
  <si>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</si>
  <si>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</si>
  <si>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</si>
  <si>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</si>
  <si>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</si>
  <si>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</si>
  <si>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</si>
  <si>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</si>
  <si>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</si>
  <si>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</si>
  <si>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</si>
  <si>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</si>
  <si>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</si>
  <si>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</si>
  <si>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</si>
  <si>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</si>
  <si>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</si>
  <si>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</si>
  <si>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</si>
  <si>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</si>
  <si>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</si>
  <si>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</si>
  <si>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</si>
  <si>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</si>
  <si>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</si>
  <si>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</si>
  <si>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</si>
  <si>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</si>
  <si>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</si>
  <si>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</si>
  <si>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</si>
  <si>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</si>
  <si>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</si>
  <si>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</si>
  <si>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</si>
  <si>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</si>
  <si>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</si>
  <si>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</si>
  <si>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</si>
  <si>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</si>
  <si>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</si>
  <si>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</si>
  <si>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</si>
  <si>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</si>
  <si>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</si>
  <si>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</si>
  <si>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</si>
  <si>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</si>
  <si>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</si>
  <si>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</si>
  <si>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</si>
  <si>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</si>
  <si>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</si>
  <si>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</si>
  <si>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</si>
  <si>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</si>
  <si>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</si>
  <si>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</si>
  <si>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</si>
  <si>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</si>
  <si>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</si>
  <si>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</si>
  <si>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</si>
  <si>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</si>
  <si>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</si>
  <si>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</si>
  <si>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</si>
  <si>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</si>
  <si>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</si>
  <si>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</si>
  <si>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</si>
  <si>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</si>
  <si>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</si>
  <si>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</si>
  <si>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</si>
  <si>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</si>
  <si>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</si>
  <si>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</si>
  <si>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</si>
  <si>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</si>
  <si>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</si>
  <si>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</si>
  <si>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</si>
  <si>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</si>
  <si>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</si>
  <si>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</si>
  <si>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</si>
  <si>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</si>
  <si>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</si>
  <si>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</si>
  <si>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</si>
  <si>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</si>
  <si>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</si>
  <si>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</si>
  <si>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</si>
  <si>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</si>
  <si>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</si>
  <si>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</si>
  <si>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</si>
  <si>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</si>
  <si>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</si>
  <si>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</si>
  <si>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</si>
  <si>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</si>
  <si>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</si>
  <si>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</si>
  <si>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</si>
  <si>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</si>
  <si>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</si>
  <si>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</si>
  <si>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</si>
  <si>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</si>
  <si>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</si>
  <si>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</si>
  <si>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</si>
  <si>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</si>
  <si>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</si>
  <si>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</si>
  <si>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</si>
  <si>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</si>
  <si>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</si>
  <si>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</si>
  <si>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</si>
  <si>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</si>
  <si>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</si>
  <si>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</si>
  <si>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</si>
  <si>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</si>
  <si>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</si>
  <si>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</si>
  <si>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</si>
  <si>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</si>
  <si>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</si>
  <si>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</si>
  <si>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</si>
  <si>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</si>
  <si>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</si>
  <si>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</si>
  <si>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</si>
  <si>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</si>
  <si>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</si>
  <si>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</si>
  <si>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</si>
  <si>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</si>
  <si>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</si>
  <si>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</si>
  <si>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</si>
  <si>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</si>
  <si>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</si>
  <si>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</si>
  <si>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</si>
  <si>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</si>
  <si>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</si>
  <si>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</si>
  <si>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</si>
  <si>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</si>
  <si>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</si>
  <si>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</si>
  <si>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</si>
  <si>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</si>
  <si>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</si>
  <si>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</si>
  <si>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</si>
  <si>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</si>
  <si>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</si>
  <si>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</si>
  <si>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</si>
  <si>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</si>
  <si>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</si>
  <si>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</si>
  <si>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</si>
  <si>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</si>
  <si>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</si>
  <si>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</si>
  <si>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</si>
  <si>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</si>
  <si>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</si>
  <si>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</si>
  <si>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</si>
  <si>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</si>
  <si>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</si>
  <si>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</si>
  <si>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</si>
  <si>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</si>
  <si>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</si>
  <si>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</si>
  <si>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</si>
  <si>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</si>
  <si>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</si>
  <si>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</si>
  <si>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</si>
  <si>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</si>
  <si>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</si>
  <si>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</si>
  <si>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</si>
  <si>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</si>
  <si>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</si>
  <si>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</si>
  <si>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</si>
  <si>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</si>
  <si>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</si>
  <si>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</si>
  <si>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</si>
  <si>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</si>
  <si>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</si>
  <si>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</si>
  <si>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</si>
  <si>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</si>
  <si>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</si>
  <si>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</si>
  <si>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</si>
  <si>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</si>
  <si>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</si>
  <si>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</si>
  <si>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</si>
  <si>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</si>
  <si>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</si>
  <si>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</si>
  <si>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</si>
  <si>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</si>
  <si>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</si>
  <si>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</si>
  <si>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</si>
  <si>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</si>
  <si>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</si>
  <si>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</si>
  <si>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</si>
  <si>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</si>
  <si>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</si>
  <si>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</si>
  <si>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</si>
  <si>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</si>
  <si>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</si>
  <si>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</si>
  <si>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</si>
  <si>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</si>
  <si>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</si>
  <si>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</si>
  <si>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</si>
  <si>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</si>
  <si>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</si>
  <si>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</si>
  <si>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</si>
  <si>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</si>
  <si>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</si>
  <si>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</si>
  <si>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</si>
  <si>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</si>
  <si>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</si>
  <si>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</si>
  <si>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</si>
  <si>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</si>
  <si>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</si>
  <si>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</si>
  <si>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</si>
  <si>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</si>
  <si>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</si>
  <si>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</si>
  <si>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</si>
  <si>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</si>
  <si>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</si>
  <si>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</si>
  <si>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</si>
  <si>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</si>
  <si>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</si>
  <si>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</si>
  <si>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</si>
  <si>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</si>
  <si>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</si>
  <si>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</si>
  <si>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</si>
  <si>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</si>
  <si>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</si>
  <si>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</si>
  <si>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</si>
  <si>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</si>
  <si>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</si>
  <si>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</si>
  <si>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</si>
  <si>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</si>
  <si>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</si>
  <si>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</si>
  <si>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</si>
  <si>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</si>
  <si>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</si>
  <si>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</si>
  <si>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</si>
  <si>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</si>
  <si>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</si>
  <si>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</si>
  <si>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</si>
  <si>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</si>
  <si>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</si>
  <si>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</si>
  <si>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</si>
  <si>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</si>
  <si>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</si>
  <si>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</si>
  <si>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</si>
  <si>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</si>
  <si>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</si>
  <si>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</si>
  <si>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</si>
  <si>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</si>
  <si>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</si>
  <si>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</si>
  <si>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</si>
  <si>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</si>
  <si>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</si>
  <si>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</si>
  <si>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</si>
  <si>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</si>
  <si>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</si>
  <si>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</si>
  <si>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</si>
  <si>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</si>
  <si>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</si>
  <si>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</si>
  <si>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</si>
  <si>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</si>
  <si>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</si>
  <si>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</si>
  <si>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</si>
  <si>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</si>
  <si>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</si>
  <si>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</si>
  <si>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</si>
  <si>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</si>
  <si>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</si>
  <si>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</si>
  <si>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</si>
  <si>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</si>
  <si>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</si>
  <si>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</si>
  <si>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</si>
  <si>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</si>
  <si>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</si>
  <si>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</si>
  <si>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</si>
  <si>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</si>
  <si>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</si>
  <si>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</si>
  <si>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</si>
  <si>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</si>
  <si>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</si>
  <si>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</si>
  <si>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</si>
  <si>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</si>
  <si>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</si>
  <si>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</si>
  <si>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</si>
  <si>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</si>
  <si>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</si>
  <si>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</si>
  <si>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</si>
  <si>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</si>
  <si>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</si>
  <si>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</si>
  <si>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</si>
  <si>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</si>
  <si>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</si>
  <si>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</si>
  <si>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</si>
  <si>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</si>
  <si>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</si>
  <si>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</si>
  <si>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</si>
  <si>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</si>
  <si>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</si>
  <si>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</si>
  <si>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</si>
  <si>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</si>
  <si>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</si>
  <si>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</si>
  <si>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</si>
  <si>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</si>
  <si>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</si>
  <si>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</si>
  <si>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</si>
  <si>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</si>
  <si>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</si>
  <si>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</si>
  <si>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</si>
  <si>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</si>
  <si>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</si>
  <si>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</si>
  <si>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</si>
  <si>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</si>
  <si>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</si>
  <si>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</si>
  <si>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</si>
  <si>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</si>
  <si>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</si>
  <si>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</si>
  <si>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</si>
  <si>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</si>
  <si>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</si>
  <si>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</si>
  <si>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</si>
  <si>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</si>
  <si>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</si>
  <si>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</si>
  <si>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</si>
  <si>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</si>
  <si>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</si>
  <si>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</si>
  <si>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</si>
  <si>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</si>
  <si>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</si>
  <si>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</si>
  <si>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</si>
  <si>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</si>
  <si>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</si>
  <si>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</si>
  <si>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</si>
  <si>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</si>
  <si>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</si>
  <si>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</si>
  <si>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</si>
  <si>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</si>
  <si>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</si>
  <si>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</si>
  <si>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</si>
  <si>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</si>
  <si>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</si>
  <si>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</si>
  <si>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</si>
  <si>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</si>
  <si>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</si>
  <si>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</si>
  <si>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</si>
  <si>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</si>
  <si>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</si>
  <si>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</si>
  <si>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</si>
  <si>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</si>
  <si>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</si>
  <si>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</si>
  <si>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</si>
  <si>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</si>
  <si>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</si>
  <si>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</si>
  <si>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</si>
  <si>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</si>
  <si>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</si>
  <si>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</si>
  <si>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</si>
  <si>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</si>
  <si>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</si>
  <si>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</si>
  <si>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</si>
  <si>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</si>
  <si>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</si>
  <si>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</si>
  <si>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</si>
  <si>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</si>
  <si>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</si>
  <si>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</si>
  <si>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</si>
  <si>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</si>
  <si>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</si>
  <si>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</si>
  <si>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</si>
  <si>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</si>
  <si>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</si>
  <si>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</si>
  <si>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</si>
  <si>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</si>
  <si>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</si>
  <si>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</si>
  <si>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</si>
  <si>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</si>
  <si>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</si>
  <si>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</si>
  <si>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</si>
  <si>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</si>
  <si>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</si>
  <si>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</si>
  <si>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</si>
  <si>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</si>
  <si>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</si>
  <si>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</si>
  <si>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</si>
  <si>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</si>
  <si>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</si>
  <si>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</si>
  <si>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</si>
  <si>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</si>
  <si>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</si>
  <si>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</si>
  <si>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</si>
  <si>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</si>
  <si>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</si>
  <si>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</si>
  <si>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</si>
  <si>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</si>
  <si>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</si>
  <si>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</si>
  <si>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</si>
  <si>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</si>
  <si>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</si>
  <si>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</si>
  <si>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</si>
  <si>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</si>
  <si>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</si>
  <si>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</si>
  <si>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</si>
  <si>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</si>
  <si>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</si>
  <si>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</si>
  <si>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</si>
  <si>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</si>
  <si>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</si>
  <si>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</si>
  <si>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</si>
  <si>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</si>
  <si>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</si>
  <si>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</si>
  <si>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</si>
  <si>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</si>
  <si>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</si>
  <si>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</si>
  <si>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</si>
  <si>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</si>
  <si>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</si>
  <si>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</si>
  <si>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</si>
  <si>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</si>
  <si>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</si>
  <si>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</si>
  <si>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</si>
  <si>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</si>
  <si>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</si>
  <si>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</si>
  <si>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</si>
  <si>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</si>
  <si>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</si>
  <si>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</si>
  <si>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</si>
  <si>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</si>
  <si>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</si>
  <si>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</si>
  <si>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</si>
  <si>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</si>
  <si>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</si>
  <si>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</si>
  <si>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</si>
  <si>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</si>
  <si>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</si>
  <si>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</si>
  <si>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</si>
  <si>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</si>
  <si>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</si>
  <si>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</si>
  <si>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</si>
  <si>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</si>
  <si>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</si>
  <si>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</si>
  <si>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</si>
  <si>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</si>
  <si>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</si>
  <si>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</si>
  <si>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</si>
  <si>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</si>
  <si>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</si>
  <si>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</si>
  <si>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</si>
  <si>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</si>
  <si>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</si>
  <si>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</si>
  <si>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</si>
  <si>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</si>
  <si>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</si>
  <si>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</si>
  <si>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</si>
  <si>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</si>
  <si>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</si>
  <si>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</si>
  <si>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</si>
  <si>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</si>
  <si>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</si>
  <si>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</si>
  <si>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</si>
  <si>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</si>
  <si>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</si>
  <si>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</si>
  <si>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</si>
  <si>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</si>
  <si>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</si>
  <si>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</si>
  <si>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</si>
  <si>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</si>
  <si>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</si>
  <si>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</si>
  <si>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</si>
  <si>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</si>
  <si>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</si>
  <si>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</si>
  <si>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</si>
  <si>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</si>
  <si>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</si>
  <si>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</si>
  <si>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</si>
  <si>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</si>
  <si>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</si>
  <si>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</si>
  <si>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</si>
  <si>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</si>
  <si>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</si>
  <si>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</si>
  <si>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</si>
  <si>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</si>
  <si>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</si>
  <si>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</si>
  <si>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</si>
  <si>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</si>
  <si>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</si>
  <si>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</si>
  <si>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</si>
  <si>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</si>
  <si>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</si>
  <si>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</si>
  <si>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</si>
  <si>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</si>
  <si>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</si>
  <si>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</si>
  <si>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</si>
  <si>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</si>
  <si>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</si>
  <si>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</si>
  <si>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</si>
  <si>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</si>
  <si>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</si>
  <si>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</si>
  <si>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</si>
  <si>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</si>
  <si>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</si>
  <si>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</si>
  <si>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</si>
  <si>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</si>
  <si>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</si>
  <si>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</si>
  <si>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</si>
  <si>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</si>
  <si>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</si>
  <si>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</si>
  <si>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</si>
  <si>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</si>
  <si>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</si>
  <si>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</si>
  <si>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</si>
  <si>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</si>
  <si>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</si>
  <si>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</si>
  <si>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</si>
  <si>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</si>
  <si>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</si>
  <si>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</si>
  <si>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</si>
  <si>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</si>
  <si>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</si>
  <si>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</si>
  <si>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</si>
  <si>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</si>
  <si>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</si>
  <si>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</si>
  <si>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</si>
  <si>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</si>
  <si>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</si>
  <si>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</si>
  <si>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</si>
  <si>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</si>
  <si>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</si>
  <si>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</si>
  <si>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</si>
  <si>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</si>
  <si>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</si>
  <si>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</si>
  <si>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</si>
  <si>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</si>
  <si>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</si>
  <si>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</si>
  <si>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</si>
  <si>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</si>
  <si>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</si>
  <si>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</si>
  <si>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</si>
  <si>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</si>
  <si>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</si>
  <si>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</si>
  <si>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</si>
  <si>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</si>
  <si>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</si>
  <si>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</si>
  <si>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</si>
  <si>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</si>
  <si>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</si>
  <si>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</si>
  <si>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</si>
  <si>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</si>
  <si>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</si>
  <si>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</si>
  <si>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</si>
  <si>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</si>
  <si>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</si>
  <si>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</si>
  <si>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</si>
  <si>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</si>
  <si>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</si>
  <si>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</si>
  <si>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</si>
  <si>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</si>
  <si>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</si>
  <si>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</si>
  <si>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</si>
  <si>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</si>
  <si>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</si>
  <si>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</si>
  <si>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</si>
  <si>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</si>
  <si>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</si>
  <si>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</si>
  <si>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</si>
  <si>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</si>
  <si>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</si>
  <si>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</si>
  <si>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</si>
  <si>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</si>
  <si>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</si>
  <si>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</si>
  <si>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</si>
  <si>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</si>
  <si>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</si>
  <si>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</si>
  <si>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</si>
  <si>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</si>
  <si>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</si>
  <si>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</si>
  <si>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</si>
  <si>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</si>
  <si>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</si>
  <si>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</si>
  <si>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</si>
  <si>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</si>
  <si>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</si>
  <si>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</si>
  <si>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</si>
  <si>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</si>
  <si>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</si>
  <si>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</si>
  <si>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</si>
  <si>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</si>
  <si>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</si>
  <si>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</si>
  <si>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</si>
  <si>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</si>
  <si>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</si>
  <si>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</si>
  <si>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</si>
  <si>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</si>
  <si>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</si>
  <si>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</si>
  <si>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</si>
  <si>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</si>
  <si>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</si>
  <si>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</si>
  <si>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</si>
  <si>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</si>
  <si>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</si>
  <si>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</si>
  <si>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</si>
  <si>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</si>
  <si>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</si>
  <si>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</si>
  <si>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</si>
  <si>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</si>
  <si>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</si>
  <si>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</si>
  <si>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</si>
  <si>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</si>
  <si>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</si>
  <si>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</si>
  <si>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</si>
  <si>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</si>
  <si>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</si>
  <si>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</si>
  <si>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</si>
  <si>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</si>
  <si>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</si>
  <si>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</si>
  <si>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</si>
  <si>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</si>
  <si>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</si>
  <si>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</si>
  <si>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</si>
  <si>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</si>
  <si>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</si>
  <si>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</si>
  <si>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</si>
  <si>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</si>
  <si>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</si>
  <si>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</si>
  <si>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</si>
  <si>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</si>
  <si>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</si>
  <si>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</si>
  <si>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</si>
  <si>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</si>
  <si>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</si>
  <si>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</si>
  <si>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</si>
  <si>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</si>
  <si>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</si>
  <si>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</si>
  <si>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</si>
  <si>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</si>
  <si>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</si>
  <si>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</si>
  <si>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</si>
  <si>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</si>
  <si>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</si>
  <si>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</si>
  <si>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</si>
  <si>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</si>
  <si>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</si>
  <si>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</si>
  <si>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</si>
  <si>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</si>
  <si>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</si>
  <si>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</si>
  <si>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</si>
  <si>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</si>
  <si>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</si>
  <si>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</si>
  <si>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</si>
  <si>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</si>
  <si>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</si>
  <si>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</si>
  <si>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</si>
  <si>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</si>
  <si>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</si>
  <si>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</si>
  <si>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</si>
  <si>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</si>
  <si>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</si>
  <si>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</si>
  <si>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</si>
  <si>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</si>
  <si>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</si>
  <si>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</si>
  <si>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</si>
  <si>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</si>
  <si>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</si>
  <si>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</si>
  <si>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</si>
  <si>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</si>
  <si>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</si>
  <si>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</si>
  <si>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</si>
  <si>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</si>
  <si>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</si>
  <si>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</si>
  <si>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</si>
  <si>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</si>
  <si>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</si>
  <si>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</si>
  <si>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</si>
  <si>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</si>
  <si>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</si>
  <si>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</si>
  <si>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</si>
  <si>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</si>
  <si>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</si>
  <si>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</si>
  <si>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</si>
  <si>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</si>
  <si>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</si>
  <si>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</si>
  <si>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</si>
  <si>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</si>
  <si>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</si>
  <si>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</si>
  <si>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</si>
  <si>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</si>
  <si>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</si>
  <si>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</si>
  <si>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</si>
  <si>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</si>
  <si>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</si>
  <si>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</si>
  <si>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</si>
  <si>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</si>
  <si>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</si>
  <si>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</si>
  <si>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</si>
  <si>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</si>
  <si>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</si>
  <si>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</si>
  <si>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</si>
  <si>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</si>
  <si>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</si>
  <si>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</si>
  <si>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</si>
  <si>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</si>
  <si>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</si>
  <si>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</si>
  <si>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</si>
  <si>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</si>
  <si>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</si>
  <si>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</si>
  <si>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</si>
  <si>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</si>
  <si>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</si>
  <si>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</si>
  <si>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</si>
  <si>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</si>
  <si>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</si>
  <si>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</si>
  <si>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</si>
  <si>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</si>
  <si>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</si>
  <si>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</si>
  <si>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</si>
  <si>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</si>
  <si>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</si>
  <si>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</si>
  <si>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</si>
  <si>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</si>
  <si>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</si>
  <si>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</si>
  <si>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</si>
  <si>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</si>
  <si>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</si>
  <si>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</si>
  <si>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</si>
  <si>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</si>
  <si>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</si>
  <si>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</si>
  <si>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</si>
  <si>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</si>
  <si>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</si>
  <si>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</si>
  <si>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</si>
  <si>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</si>
  <si>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</si>
  <si>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</si>
  <si>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</si>
  <si>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</si>
  <si>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</si>
  <si>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</si>
  <si>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</si>
  <si>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</si>
  <si>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</si>
  <si>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</si>
  <si>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</si>
  <si>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</si>
  <si>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</si>
  <si>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</si>
  <si>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</si>
  <si>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</si>
  <si>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</si>
  <si>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</si>
  <si>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</si>
  <si>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</si>
  <si>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</si>
  <si>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</si>
  <si>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</si>
  <si>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</si>
  <si>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</si>
  <si>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</si>
  <si>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</si>
  <si>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</si>
  <si>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</si>
  <si>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</si>
  <si>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</si>
  <si>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</si>
  <si>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</si>
  <si>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</si>
  <si>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</si>
  <si>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</si>
  <si>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</si>
  <si>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</si>
  <si>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</si>
  <si>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</si>
  <si>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</si>
  <si>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</si>
  <si>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</si>
  <si>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</si>
  <si>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</si>
  <si>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</si>
  <si>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</si>
  <si>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</si>
  <si>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</si>
  <si>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</si>
  <si>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</si>
  <si>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</si>
  <si>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</si>
  <si>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</si>
  <si>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</si>
  <si>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</si>
  <si>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</si>
  <si>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</si>
  <si>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</si>
  <si>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</si>
  <si>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</si>
  <si>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</si>
  <si>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</si>
  <si>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</si>
  <si>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</si>
  <si>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</si>
  <si>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</si>
  <si>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</si>
  <si>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</si>
  <si>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</si>
  <si>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</si>
  <si>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</si>
  <si>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</si>
  <si>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</si>
  <si>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</si>
  <si>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</si>
  <si>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</si>
  <si>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</si>
  <si>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</si>
  <si>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</si>
  <si>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</si>
  <si>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</si>
  <si>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</si>
  <si>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</si>
  <si>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</si>
  <si>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</si>
  <si>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</si>
  <si>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</si>
  <si>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</si>
  <si>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</si>
  <si>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</si>
  <si>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</si>
  <si>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</si>
  <si>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</si>
  <si>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</si>
  <si>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</si>
  <si>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</si>
  <si>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</si>
  <si>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</si>
  <si>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</si>
  <si>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</si>
  <si>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</si>
  <si>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</si>
  <si>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</si>
  <si>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</si>
  <si>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</si>
  <si>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</si>
  <si>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</si>
  <si>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</si>
  <si>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</si>
  <si>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</si>
  <si>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</si>
  <si>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</si>
  <si>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</si>
  <si>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</si>
  <si>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</si>
  <si>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</si>
  <si>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</si>
  <si>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</si>
  <si>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</si>
  <si>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</si>
  <si>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</si>
  <si>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</si>
  <si>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</si>
  <si>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</si>
  <si>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</si>
  <si>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</si>
  <si>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</si>
  <si>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</si>
  <si>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</si>
  <si>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</si>
  <si>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</si>
  <si>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</si>
  <si>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</si>
  <si>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</si>
  <si>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</si>
  <si>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</si>
  <si>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</si>
  <si>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</si>
  <si>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</si>
  <si>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</si>
  <si>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</si>
  <si>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</si>
  <si>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</si>
  <si>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</si>
  <si>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</si>
  <si>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</si>
  <si>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</si>
  <si>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</si>
  <si>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</si>
  <si>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</si>
  <si>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</si>
  <si>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</si>
  <si>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</si>
  <si>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</si>
  <si>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</si>
  <si>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</si>
  <si>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</si>
  <si>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</si>
  <si>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</si>
  <si>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</si>
  <si>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</si>
  <si>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</si>
  <si>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</si>
  <si>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</si>
  <si>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</si>
  <si>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</si>
  <si>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</si>
  <si>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</si>
  <si>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</si>
  <si>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</si>
  <si>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</si>
  <si>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</si>
  <si>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</si>
  <si>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</si>
  <si>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</si>
  <si>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</si>
  <si>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</si>
  <si>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</si>
  <si>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</si>
  <si>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</si>
  <si>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</si>
  <si>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</si>
  <si>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</si>
  <si>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</si>
  <si>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</si>
  <si>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</si>
  <si>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</si>
  <si>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</si>
  <si>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</si>
  <si>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</si>
  <si>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</si>
  <si>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</si>
  <si>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</si>
  <si>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</si>
  <si>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</si>
  <si>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</si>
  <si>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</si>
  <si>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</si>
  <si>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</si>
  <si>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</si>
  <si>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</si>
  <si>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</si>
  <si>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</si>
  <si>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</si>
  <si>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</si>
  <si>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</si>
  <si>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</si>
  <si>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</si>
  <si>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</si>
  <si>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</si>
  <si>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</si>
  <si>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</si>
  <si>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</si>
  <si>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</si>
  <si>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</si>
  <si>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</si>
  <si>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</si>
  <si>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</si>
  <si>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</si>
  <si>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</si>
  <si>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</si>
  <si>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</si>
  <si>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</si>
  <si>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</si>
  <si>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</si>
  <si>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</si>
  <si>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</si>
  <si>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</si>
  <si>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</si>
  <si>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</si>
  <si>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</si>
  <si>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</si>
  <si>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</si>
  <si>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</si>
  <si>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</si>
  <si>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</si>
  <si>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</si>
  <si>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</si>
  <si>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</si>
  <si>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</si>
  <si>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</si>
  <si>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</si>
  <si>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</si>
  <si>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</si>
  <si>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</si>
  <si>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</si>
  <si>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</si>
  <si>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</si>
  <si>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</si>
  <si>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</si>
  <si>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</si>
  <si>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</si>
  <si>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</si>
  <si>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</si>
  <si>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</si>
  <si>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</si>
  <si>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</si>
  <si>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</si>
  <si>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</si>
  <si>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</si>
  <si>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</si>
  <si>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</si>
  <si>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</si>
  <si>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</si>
  <si>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</si>
  <si>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</si>
  <si>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</si>
  <si>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</si>
  <si>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</si>
  <si>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</si>
  <si>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</si>
  <si>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</si>
  <si>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</si>
  <si>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</si>
  <si>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</si>
  <si>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</si>
  <si>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</si>
  <si>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</si>
  <si>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</si>
  <si>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</si>
  <si>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</si>
  <si>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</si>
  <si>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</si>
  <si>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</si>
  <si>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</si>
  <si>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</si>
  <si>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</si>
  <si>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</si>
  <si>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</si>
  <si>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</si>
  <si>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</si>
  <si>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</si>
  <si>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</si>
  <si>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</si>
  <si>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</si>
  <si>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</si>
  <si>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</si>
  <si>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</si>
  <si>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</si>
  <si>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</si>
  <si>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</si>
  <si>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</si>
  <si>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</si>
  <si>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</si>
  <si>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</si>
  <si>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</si>
  <si>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</si>
  <si>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</si>
  <si>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</si>
  <si>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</si>
  <si>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</si>
  <si>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</si>
  <si>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</si>
  <si>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</si>
  <si>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</si>
  <si>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</si>
  <si>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</si>
  <si>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</si>
  <si>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</si>
  <si>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</si>
  <si>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</si>
  <si>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</si>
  <si>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</si>
  <si>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</si>
  <si>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</si>
  <si>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</si>
  <si>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</si>
  <si>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</si>
  <si>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</si>
  <si>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</si>
  <si>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</si>
  <si>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</si>
  <si>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</si>
  <si>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</si>
  <si>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</si>
  <si>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</si>
  <si>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</si>
  <si>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</si>
  <si>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</si>
  <si>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</si>
  <si>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</si>
  <si>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</si>
  <si>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</si>
  <si>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</si>
  <si>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</si>
  <si>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</si>
  <si>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</si>
  <si>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</si>
  <si>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</si>
  <si>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</si>
  <si>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</si>
  <si>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</si>
  <si>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</si>
  <si>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</si>
  <si>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</si>
  <si>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</si>
  <si>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</si>
  <si>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</si>
  <si>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</si>
  <si>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</si>
  <si>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</si>
  <si>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</si>
  <si>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</si>
  <si>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</si>
  <si>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</si>
  <si>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</si>
  <si>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</si>
  <si>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</si>
  <si>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</si>
  <si>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</si>
  <si>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</si>
  <si>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</si>
  <si>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</si>
  <si>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</si>
  <si>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</si>
  <si>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</si>
  <si>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</si>
  <si>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</si>
  <si>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</si>
  <si>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</si>
  <si>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</si>
  <si>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</si>
  <si>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</si>
  <si>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</si>
  <si>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</si>
  <si>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</si>
  <si>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</si>
  <si>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</si>
  <si>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</si>
  <si>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</si>
  <si>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</si>
  <si>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</si>
  <si>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</si>
  <si>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</si>
  <si>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</si>
  <si>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</si>
  <si>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</si>
  <si>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</si>
  <si>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</si>
  <si>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</si>
  <si>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</si>
  <si>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</si>
  <si>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</si>
  <si>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</si>
  <si>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</si>
  <si>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</si>
  <si>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</si>
  <si>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</si>
  <si>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</si>
  <si>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</si>
  <si>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</si>
  <si>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</si>
  <si>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</si>
  <si>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</si>
  <si>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</si>
  <si>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</si>
  <si>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</si>
  <si>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</si>
  <si>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</si>
  <si>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</si>
  <si>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</si>
  <si>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</si>
  <si>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</si>
  <si>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</si>
  <si>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</si>
  <si>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</si>
  <si>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</si>
  <si>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</si>
  <si>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</si>
  <si>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</si>
  <si>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</si>
  <si>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</si>
  <si>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</si>
  <si>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</si>
  <si>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</si>
  <si>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</si>
  <si>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</si>
  <si>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</si>
  <si>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</si>
  <si>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</si>
  <si>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</si>
  <si>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</si>
  <si>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</si>
  <si>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</si>
  <si>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</si>
  <si>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</si>
  <si>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</si>
  <si>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</si>
  <si>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</si>
  <si>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</si>
  <si>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</si>
  <si>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</si>
  <si>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</si>
  <si>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</si>
  <si>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</si>
  <si>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</si>
  <si>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</si>
  <si>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</si>
  <si>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</si>
  <si>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</si>
  <si>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</si>
  <si>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</si>
  <si>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</si>
  <si>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</si>
  <si>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</si>
  <si>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</si>
  <si>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</si>
  <si>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</si>
  <si>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</si>
  <si>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</si>
  <si>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</si>
  <si>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</si>
  <si>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</si>
  <si>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</si>
  <si>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</si>
  <si>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</si>
  <si>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</si>
  <si>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</si>
  <si>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</si>
  <si>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</si>
  <si>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</si>
  <si>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</si>
  <si>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</si>
  <si>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</si>
  <si>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</si>
  <si>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</si>
  <si>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</si>
  <si>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</si>
  <si>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</si>
  <si>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</si>
  <si>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</si>
  <si>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</si>
  <si>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</si>
  <si>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</si>
  <si>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</si>
  <si>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</si>
  <si>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</si>
  <si>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</si>
  <si>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</si>
  <si>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</si>
  <si>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</si>
  <si>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</si>
  <si>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</si>
  <si>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</si>
  <si>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</si>
  <si>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</si>
  <si>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</si>
  <si>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</si>
  <si>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</si>
  <si>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</si>
  <si>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</si>
  <si>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</si>
  <si>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</si>
  <si>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</si>
  <si>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</si>
  <si>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</si>
  <si>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</si>
  <si>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</si>
  <si>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</si>
  <si>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</si>
  <si>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</si>
  <si>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</si>
  <si>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</si>
  <si>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</si>
  <si>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</si>
  <si>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</si>
  <si>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</si>
  <si>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</si>
  <si>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</si>
  <si>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</si>
  <si>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</si>
  <si>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</si>
  <si>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</si>
  <si>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</si>
  <si>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</si>
  <si>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</si>
  <si>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</si>
  <si>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</si>
  <si>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</si>
  <si>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</si>
  <si>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</si>
  <si>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</si>
  <si>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</si>
  <si>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</si>
  <si>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</si>
  <si>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</si>
  <si>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</si>
  <si>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</si>
  <si>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</si>
  <si>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</si>
  <si>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</si>
  <si>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</si>
  <si>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</si>
  <si>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</si>
  <si>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</si>
  <si>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</si>
  <si>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</si>
  <si>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</si>
  <si>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</si>
  <si>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</si>
  <si>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</si>
  <si>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</si>
  <si>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</si>
  <si>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</si>
  <si>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</si>
  <si>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</si>
  <si>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</si>
  <si>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</si>
  <si>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</si>
  <si>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</si>
  <si>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</si>
  <si>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</si>
  <si>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</si>
  <si>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</si>
  <si>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</si>
  <si>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</si>
  <si>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</si>
  <si>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</si>
  <si>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</si>
  <si>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</si>
  <si>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</si>
  <si>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</si>
  <si>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</si>
  <si>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</si>
  <si>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</si>
  <si>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</si>
  <si>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</si>
  <si>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</si>
  <si>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</si>
  <si>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</si>
  <si>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</si>
  <si>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</si>
  <si>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</si>
  <si>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</si>
  <si>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</si>
  <si>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</si>
  <si>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</si>
  <si>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</si>
  <si>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</si>
  <si>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</si>
  <si>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</si>
  <si>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</si>
  <si>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</si>
  <si>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</si>
  <si>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</si>
  <si>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</si>
  <si>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</si>
  <si>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</si>
  <si>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</si>
  <si>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</si>
  <si>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</si>
  <si>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</si>
  <si>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</si>
  <si>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</si>
  <si>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</si>
  <si>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</si>
  <si>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</si>
  <si>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</si>
  <si>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</si>
  <si>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</si>
  <si>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</si>
  <si>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</si>
  <si>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</si>
  <si>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</si>
  <si>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</si>
  <si>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</si>
  <si>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</si>
  <si>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</si>
  <si>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</si>
  <si>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</si>
  <si>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</si>
  <si>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</si>
  <si>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</si>
  <si>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</si>
  <si>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</si>
  <si>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</si>
  <si>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</si>
  <si>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</si>
  <si>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</si>
  <si>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</si>
  <si>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</si>
  <si>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</si>
  <si>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</si>
  <si>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</si>
  <si>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</si>
  <si>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</si>
  <si>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</si>
  <si>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</si>
  <si>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</si>
  <si>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</si>
  <si>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</si>
  <si>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</si>
  <si>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</si>
  <si>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</si>
  <si>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</si>
  <si>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</si>
  <si>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</si>
  <si>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</si>
  <si>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</si>
  <si>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</si>
  <si>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</si>
  <si>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</si>
  <si>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</si>
  <si>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</si>
  <si>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</si>
  <si>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</si>
  <si>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</si>
  <si>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</si>
  <si>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</si>
  <si>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</si>
  <si>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</si>
  <si>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</si>
  <si>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</si>
  <si>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</si>
  <si>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</si>
  <si>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</si>
  <si>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</si>
  <si>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</si>
  <si>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</si>
  <si>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</si>
  <si>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</si>
  <si>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</si>
  <si>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</si>
  <si>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</si>
  <si>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</si>
  <si>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</si>
  <si>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</si>
  <si>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</si>
  <si>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</si>
  <si>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</si>
  <si>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</si>
  <si>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</si>
  <si>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</si>
  <si>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</si>
  <si>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</si>
  <si>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</si>
  <si>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</si>
  <si>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</si>
  <si>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</si>
  <si>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</si>
  <si>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</si>
  <si>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</si>
  <si>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</si>
  <si>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</si>
  <si>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</si>
  <si>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</si>
  <si>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</si>
  <si>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</si>
  <si>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</si>
  <si>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</si>
  <si>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</si>
  <si>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</si>
  <si>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</si>
  <si>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</si>
  <si>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</si>
  <si>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</si>
  <si>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</si>
  <si>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</si>
  <si>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</si>
  <si>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</si>
  <si>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</si>
  <si>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</si>
  <si>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</si>
  <si>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</si>
  <si>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</si>
  <si>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</si>
  <si>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</si>
  <si>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</si>
  <si>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</si>
  <si>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</si>
  <si>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</si>
  <si>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</si>
  <si>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</si>
  <si>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</si>
  <si>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</si>
  <si>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</si>
  <si>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</si>
  <si>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</si>
  <si>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</si>
  <si>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</si>
  <si>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</si>
  <si>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</si>
  <si>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</si>
  <si>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</si>
  <si>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</si>
  <si>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</si>
  <si>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</si>
  <si>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</si>
  <si>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</si>
  <si>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</si>
  <si>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</si>
  <si>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</si>
  <si>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</si>
  <si>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</si>
  <si>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</si>
  <si>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</si>
  <si>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</si>
  <si>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</si>
  <si>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</si>
  <si>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</si>
  <si>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</si>
  <si>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</si>
  <si>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</si>
  <si>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</si>
  <si>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</si>
  <si>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</si>
  <si>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</si>
  <si>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</si>
  <si>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</si>
  <si>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</si>
  <si>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</si>
  <si>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</si>
  <si>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</si>
  <si>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</si>
  <si>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</si>
  <si>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</si>
  <si>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</si>
  <si>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</si>
  <si>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</si>
  <si>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</si>
  <si>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</si>
  <si>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</si>
  <si>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</si>
  <si>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</si>
  <si>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</si>
  <si>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</si>
  <si>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</si>
  <si>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</si>
  <si>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</si>
  <si>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</si>
  <si>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</si>
  <si>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</si>
  <si>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</si>
  <si>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</si>
  <si>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</si>
  <si>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</si>
  <si>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</si>
  <si>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</si>
  <si>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</si>
  <si>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</si>
  <si>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</si>
  <si>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</si>
  <si>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</si>
  <si>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</si>
  <si>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</si>
  <si>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</si>
  <si>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</si>
  <si>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</si>
  <si>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</si>
  <si>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</si>
  <si>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</si>
  <si>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</si>
  <si>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</si>
  <si>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</si>
  <si>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</si>
  <si>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</si>
  <si>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</si>
  <si>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</si>
  <si>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</si>
  <si>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</si>
  <si>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</si>
  <si>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</si>
  <si>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</si>
  <si>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</si>
  <si>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</si>
  <si>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</si>
  <si>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</si>
  <si>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</si>
  <si>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</si>
  <si>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</si>
  <si>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</si>
  <si>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</si>
  <si>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</si>
  <si>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</si>
  <si>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</si>
  <si>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</si>
  <si>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</si>
  <si>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</si>
  <si>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</si>
  <si>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</si>
  <si>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</si>
  <si>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</si>
  <si>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</si>
  <si>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</si>
  <si>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</si>
  <si>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</si>
  <si>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</si>
  <si>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</si>
  <si>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</si>
  <si>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</si>
  <si>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</si>
  <si>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</si>
  <si>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</si>
  <si>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</si>
  <si>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</si>
  <si>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</si>
  <si>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</si>
  <si>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</si>
  <si>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</si>
  <si>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</si>
  <si>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</si>
  <si>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</si>
  <si>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</si>
  <si>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</si>
  <si>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</si>
  <si>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</si>
  <si>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</si>
  <si>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</si>
  <si>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</si>
  <si>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</si>
  <si>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</si>
  <si>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</si>
  <si>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</si>
  <si>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</si>
  <si>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</si>
  <si>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</si>
  <si>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</si>
  <si>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</si>
  <si>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</si>
  <si>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</si>
  <si>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</si>
  <si>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</si>
  <si>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</si>
  <si>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</si>
  <si>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</si>
  <si>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</si>
  <si>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</si>
  <si>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</si>
  <si>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</si>
  <si>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</si>
  <si>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</si>
  <si>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</si>
  <si>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</si>
  <si>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</si>
  <si>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</si>
  <si>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</si>
  <si>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</si>
  <si>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</si>
  <si>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</si>
  <si>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</si>
  <si>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</si>
  <si>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</si>
  <si>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</si>
  <si>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</si>
  <si>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</si>
  <si>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</si>
  <si>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</si>
  <si>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</si>
  <si>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</si>
  <si>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</si>
  <si>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</si>
  <si>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</si>
  <si>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</si>
  <si>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</si>
  <si>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</si>
  <si>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</si>
  <si>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</si>
  <si>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</si>
  <si>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</si>
  <si>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</si>
  <si>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</si>
  <si>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</si>
  <si>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</si>
  <si>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</si>
  <si>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</si>
  <si>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</si>
  <si>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</si>
  <si>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</si>
  <si>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</si>
  <si>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</si>
  <si>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</si>
  <si>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</si>
  <si>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</si>
  <si>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</si>
  <si>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</si>
  <si>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</si>
  <si>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</si>
  <si>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</si>
  <si>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</si>
  <si>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</si>
  <si>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</si>
  <si>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</si>
  <si>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</si>
  <si>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</si>
  <si>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</si>
  <si>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</si>
  <si>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</si>
  <si>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</si>
  <si>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</si>
  <si>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</si>
  <si>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</si>
  <si>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</si>
  <si>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</si>
  <si>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</si>
  <si>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</si>
  <si>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</si>
  <si>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</si>
  <si>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</si>
  <si>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</si>
  <si>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</si>
  <si>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</si>
  <si>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</si>
  <si>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</si>
  <si>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</si>
  <si>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</si>
  <si>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</si>
  <si>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</si>
  <si>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</si>
  <si>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</si>
  <si>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</si>
  <si>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</si>
  <si>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</si>
  <si>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</si>
  <si>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</si>
  <si>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</si>
  <si>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</si>
  <si>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</si>
  <si>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</si>
  <si>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</si>
  <si>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</si>
  <si>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</si>
  <si>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</si>
  <si>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</si>
  <si>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</si>
  <si>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</si>
  <si>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</si>
  <si>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</si>
  <si>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</si>
  <si>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</si>
  <si>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</si>
  <si>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</si>
  <si>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</si>
  <si>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</si>
  <si>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</si>
  <si>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</si>
  <si>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</si>
  <si>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</si>
  <si>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</si>
  <si>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</si>
  <si>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</si>
  <si>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</si>
  <si>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</si>
  <si>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</si>
  <si>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</si>
  <si>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</si>
  <si>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</si>
  <si>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</si>
  <si>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</si>
  <si>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</si>
  <si>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</si>
  <si>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</si>
  <si>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</si>
  <si>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</si>
  <si>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</si>
  <si>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</si>
  <si>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</si>
  <si>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</si>
  <si>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</si>
  <si>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</si>
  <si>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</si>
  <si>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</si>
  <si>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</si>
  <si>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</si>
  <si>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</si>
  <si>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</si>
  <si>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</si>
  <si>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</si>
  <si>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</si>
  <si>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</si>
  <si>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</si>
  <si>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</si>
  <si>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</si>
  <si>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</si>
  <si>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</si>
  <si>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</si>
  <si>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</si>
  <si>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</si>
  <si>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</si>
  <si>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</si>
  <si>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</si>
  <si>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</si>
  <si>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</si>
  <si>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</si>
  <si>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</si>
  <si>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</si>
  <si>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</si>
  <si>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</si>
  <si>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</si>
  <si>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</si>
  <si>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</si>
  <si>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</si>
  <si>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</si>
  <si>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</si>
  <si>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</si>
  <si>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</si>
  <si>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</si>
  <si>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</si>
  <si>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</si>
  <si>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</si>
  <si>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</si>
  <si>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</si>
  <si>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</si>
  <si>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</si>
  <si>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</si>
  <si>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</si>
  <si>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</si>
  <si>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</si>
  <si>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</si>
  <si>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</si>
  <si>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</si>
  <si>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</si>
  <si>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</si>
  <si>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</si>
  <si>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</si>
  <si>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</si>
  <si>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</si>
  <si>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</si>
  <si>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</si>
  <si>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</si>
  <si>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</si>
  <si>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</si>
  <si>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</si>
  <si>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</si>
  <si>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</si>
  <si>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</si>
  <si>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</si>
  <si>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</si>
  <si>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</si>
  <si>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</si>
  <si>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</si>
  <si>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</si>
  <si>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</si>
  <si>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</si>
  <si>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</si>
  <si>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</si>
  <si>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</si>
  <si>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</si>
  <si>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</si>
  <si>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</si>
  <si>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</si>
  <si>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</si>
  <si>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</si>
  <si>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</si>
  <si>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</si>
  <si>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</si>
  <si>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</si>
  <si>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</si>
  <si>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</si>
  <si>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</si>
  <si>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</si>
  <si>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</si>
  <si>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</si>
  <si>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</si>
  <si>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</si>
  <si>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</si>
  <si>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</si>
  <si>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</si>
  <si>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</si>
  <si>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</si>
  <si>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</si>
  <si>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</si>
  <si>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</si>
  <si>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</si>
  <si>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</si>
  <si>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</si>
  <si>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</si>
  <si>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</si>
  <si>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</si>
  <si>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</si>
  <si>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</si>
  <si>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</si>
  <si>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</si>
  <si>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</si>
  <si>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</si>
  <si>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</si>
  <si>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</si>
  <si>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</si>
  <si>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</si>
  <si>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</si>
  <si>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</si>
  <si>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</si>
  <si>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</si>
  <si>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</si>
  <si>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</si>
  <si>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</si>
  <si>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</si>
  <si>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</si>
  <si>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</si>
  <si>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</si>
  <si>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</si>
  <si>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</si>
  <si>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</si>
  <si>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</si>
  <si>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</si>
  <si>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</si>
  <si>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</si>
  <si>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</si>
  <si>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</si>
  <si>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</si>
  <si>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</si>
  <si>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</si>
  <si>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</si>
  <si>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</si>
  <si>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</si>
  <si>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</si>
  <si>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</si>
  <si>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</si>
  <si>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</si>
  <si>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</si>
  <si>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</si>
  <si>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</si>
  <si>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</si>
  <si>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</si>
  <si>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</si>
  <si>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</si>
  <si>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</si>
  <si>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</si>
  <si>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</si>
  <si>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</si>
  <si>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</si>
  <si>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</si>
  <si>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</si>
  <si>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</si>
  <si>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</si>
  <si>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</si>
  <si>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</si>
  <si>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</si>
  <si>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</si>
  <si>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</si>
  <si>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</si>
  <si>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</si>
  <si>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</si>
  <si>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</si>
  <si>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</si>
  <si>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</si>
  <si>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</si>
  <si>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</si>
  <si>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</si>
  <si>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</si>
  <si>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</si>
  <si>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</si>
  <si>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</si>
  <si>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</si>
  <si>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</si>
  <si>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</si>
  <si>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</si>
  <si>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</si>
  <si>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</si>
  <si>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</si>
  <si>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</si>
  <si>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</si>
  <si>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</si>
  <si>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</si>
  <si>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</si>
  <si>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</si>
  <si>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</si>
  <si>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</si>
  <si>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</si>
  <si>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</si>
  <si>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</si>
  <si>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</si>
  <si>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</si>
  <si>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</si>
  <si>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</si>
  <si>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</si>
  <si>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</si>
  <si>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</si>
  <si>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</si>
  <si>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</si>
  <si>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</si>
  <si>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</si>
  <si>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</si>
  <si>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</si>
  <si>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</si>
  <si>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</si>
  <si>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</si>
  <si>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</si>
  <si>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</si>
  <si>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</si>
  <si>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</si>
  <si>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</si>
  <si>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</si>
  <si>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</si>
  <si>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</si>
  <si>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</si>
  <si>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</si>
  <si>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</si>
  <si>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</si>
  <si>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</si>
  <si>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</si>
  <si>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</si>
  <si>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</si>
  <si>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</si>
  <si>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</si>
  <si>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</si>
  <si>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</si>
  <si>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</si>
  <si>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</si>
  <si>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</si>
  <si>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</si>
  <si>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</si>
  <si>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</si>
  <si>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</si>
  <si>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</si>
  <si>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</si>
  <si>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</si>
  <si>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</si>
  <si>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</si>
  <si>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</si>
  <si>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</si>
  <si>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</si>
  <si>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</si>
  <si>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</si>
  <si>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</si>
  <si>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</si>
  <si>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</si>
  <si>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</si>
  <si>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</si>
  <si>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</si>
  <si>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</si>
  <si>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</si>
  <si>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</si>
  <si>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</si>
  <si>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</si>
  <si>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</si>
  <si>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</si>
  <si>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</si>
  <si>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</si>
  <si>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</si>
  <si>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</si>
  <si>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</si>
  <si>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</si>
  <si>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</si>
  <si>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</si>
  <si>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</si>
  <si>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</si>
  <si>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</si>
  <si>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</si>
  <si>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</si>
  <si>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</si>
  <si>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</si>
  <si>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</si>
  <si>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</si>
  <si>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</si>
  <si>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</si>
  <si>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</si>
  <si>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</si>
  <si>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</si>
  <si>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</si>
  <si>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</si>
  <si>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</si>
  <si>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</si>
  <si>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</si>
  <si>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</si>
  <si>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</si>
  <si>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</si>
  <si>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</si>
  <si>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</si>
  <si>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</si>
  <si>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</si>
  <si>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</si>
  <si>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</si>
  <si>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</si>
  <si>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</si>
  <si>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</si>
  <si>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</si>
  <si>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</si>
  <si>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</si>
  <si>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</si>
  <si>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</si>
  <si>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</si>
  <si>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</si>
  <si>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</si>
  <si>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</si>
  <si>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</si>
  <si>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</si>
  <si>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</si>
  <si>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</si>
  <si>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</si>
  <si>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</si>
  <si>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</si>
  <si>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</si>
  <si>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</si>
  <si>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</si>
  <si>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</si>
  <si>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</si>
  <si>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</si>
  <si>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</si>
  <si>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</si>
  <si>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</si>
  <si>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</si>
  <si>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</si>
  <si>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</si>
  <si>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</si>
  <si>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</si>
  <si>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</si>
  <si>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</si>
  <si>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</si>
  <si>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</si>
  <si>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</si>
  <si>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</si>
  <si>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</si>
  <si>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</si>
  <si>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</si>
  <si>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</si>
  <si>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</si>
  <si>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</si>
  <si>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</si>
  <si>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</si>
  <si>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</si>
  <si>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</si>
  <si>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</si>
  <si>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</si>
  <si>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</si>
  <si>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</si>
  <si>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</si>
  <si>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</si>
  <si>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</si>
  <si>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</si>
  <si>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</si>
  <si>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</si>
  <si>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</si>
  <si>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</si>
  <si>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</si>
  <si>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</si>
  <si>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</si>
  <si>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</si>
  <si>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</si>
  <si>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</si>
  <si>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</si>
  <si>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</si>
  <si>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</si>
  <si>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</si>
  <si>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</si>
  <si>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</si>
  <si>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</si>
  <si>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</si>
  <si>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</si>
  <si>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</si>
  <si>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</si>
  <si>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</si>
  <si>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</si>
  <si>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</si>
  <si>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</si>
  <si>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</si>
  <si>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</si>
  <si>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</si>
  <si>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</si>
  <si>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</si>
  <si>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</si>
  <si>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</si>
  <si>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</si>
  <si>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</si>
  <si>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</si>
  <si>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</si>
  <si>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</si>
  <si>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</si>
  <si>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</si>
  <si>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</si>
  <si>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</si>
  <si>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</si>
  <si>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</si>
  <si>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</si>
  <si>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</si>
  <si>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</si>
  <si>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</si>
  <si>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</si>
  <si>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</si>
  <si>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</si>
  <si>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</si>
  <si>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</si>
  <si>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</si>
  <si>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</si>
  <si>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</si>
  <si>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</si>
  <si>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</si>
  <si>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</si>
  <si>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</si>
  <si>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</si>
  <si>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</si>
  <si>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</si>
  <si>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</si>
  <si>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</si>
  <si>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</si>
  <si>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</si>
  <si>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</si>
  <si>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</si>
  <si>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</si>
  <si>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</si>
  <si>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</si>
  <si>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</si>
  <si>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</si>
  <si>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</si>
  <si>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</si>
  <si>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</si>
  <si>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</si>
  <si>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</si>
  <si>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</si>
  <si>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</si>
  <si>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</si>
  <si>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</si>
  <si>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</si>
  <si>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</si>
  <si>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</si>
  <si>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</si>
  <si>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</si>
  <si>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</si>
  <si>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</si>
  <si>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</si>
  <si>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</si>
  <si>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</si>
  <si>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</si>
  <si>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</si>
  <si>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</si>
  <si>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</si>
  <si>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</si>
  <si>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</si>
  <si>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</si>
  <si>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</si>
  <si>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</si>
  <si>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</si>
  <si>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</si>
  <si>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</si>
  <si>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</si>
  <si>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</si>
  <si>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</si>
  <si>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</si>
  <si>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</si>
  <si>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</si>
  <si>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</si>
  <si>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</si>
  <si>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</si>
  <si>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</si>
  <si>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</si>
  <si>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</si>
  <si>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</si>
  <si>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</si>
  <si>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</si>
  <si>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</si>
  <si>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</si>
  <si>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</si>
  <si>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</si>
  <si>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</si>
  <si>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</si>
  <si>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</si>
  <si>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</si>
  <si>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</si>
  <si>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</si>
  <si>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</si>
  <si>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</si>
  <si>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</si>
  <si>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</si>
  <si>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</si>
  <si>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</si>
  <si>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</si>
  <si>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</si>
  <si>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</si>
  <si>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</si>
  <si>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</si>
  <si>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</si>
  <si>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</si>
  <si>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</si>
  <si>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</si>
  <si>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</si>
  <si>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</si>
  <si>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</si>
  <si>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</si>
  <si>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</si>
  <si>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</si>
  <si>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</si>
  <si>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</si>
  <si>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</si>
  <si>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</si>
  <si>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</si>
  <si>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</si>
  <si>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</si>
  <si>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</si>
  <si>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</si>
  <si>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</si>
  <si>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</si>
  <si>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</si>
  <si>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</si>
  <si>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</si>
  <si>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</si>
  <si>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</si>
  <si>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</si>
  <si>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</si>
  <si>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</si>
  <si>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</si>
  <si>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</si>
  <si>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</si>
  <si>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</si>
  <si>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</si>
  <si>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</si>
  <si>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</si>
  <si>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</si>
  <si>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</si>
  <si>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</si>
  <si>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</si>
  <si>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</si>
  <si>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</si>
  <si>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</si>
  <si>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</si>
  <si>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</si>
  <si>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</si>
  <si>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</si>
  <si>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</si>
  <si>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</si>
  <si>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</si>
  <si>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</si>
  <si>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</si>
  <si>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</si>
  <si>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</si>
  <si>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</si>
  <si>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</si>
  <si>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</si>
  <si>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</si>
  <si>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</si>
  <si>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</si>
  <si>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</si>
  <si>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</si>
  <si>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</si>
  <si>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</si>
  <si>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</si>
  <si>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</si>
  <si>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</si>
  <si>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</si>
  <si>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</si>
  <si>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</si>
  <si>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</si>
  <si>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</si>
  <si>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</si>
  <si>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</si>
  <si>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</si>
  <si>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</si>
  <si>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</si>
  <si>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</si>
  <si>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</si>
  <si>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</si>
  <si>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</si>
  <si>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</si>
  <si>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</si>
  <si>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</si>
  <si>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</si>
  <si>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</si>
  <si>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</si>
  <si>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</si>
  <si>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</si>
  <si>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</si>
  <si>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</si>
  <si>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</si>
  <si>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</si>
  <si>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</si>
  <si>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</si>
  <si>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</si>
  <si>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</si>
  <si>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</si>
  <si>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</si>
  <si>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</si>
  <si>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</si>
  <si>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</si>
  <si>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</si>
  <si>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</si>
  <si>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</si>
  <si>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</si>
  <si>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</si>
  <si>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</si>
  <si>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</si>
  <si>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</si>
  <si>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</si>
  <si>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</si>
  <si>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</si>
  <si>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</si>
  <si>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</si>
  <si>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</si>
  <si>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</si>
  <si>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</si>
  <si>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</si>
  <si>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</si>
  <si>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</si>
  <si>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</si>
  <si>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</si>
  <si>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</si>
  <si>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</si>
  <si>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</si>
  <si>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</si>
  <si>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</si>
  <si>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</si>
  <si>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</si>
  <si>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</si>
  <si>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</si>
  <si>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</si>
  <si>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</si>
  <si>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</si>
  <si>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</si>
  <si>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</si>
  <si>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</si>
  <si>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</si>
  <si>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</si>
  <si>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</si>
  <si>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</si>
  <si>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</si>
  <si>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</si>
  <si>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</si>
  <si>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</si>
  <si>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</si>
  <si>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</si>
  <si>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</si>
  <si>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</si>
  <si>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</si>
  <si>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</si>
  <si>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</si>
  <si>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</si>
  <si>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</si>
  <si>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</si>
  <si>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</si>
  <si>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</si>
  <si>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</si>
  <si>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</si>
  <si>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</si>
  <si>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</si>
  <si>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</si>
  <si>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</si>
  <si>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</si>
  <si>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</si>
  <si>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</si>
  <si>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</si>
  <si>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</si>
  <si>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</si>
  <si>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</si>
  <si>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</si>
  <si>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</si>
  <si>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</si>
  <si>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</si>
  <si>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</si>
  <si>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</si>
  <si>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</si>
  <si>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</si>
  <si>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</si>
  <si>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</si>
  <si>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</si>
  <si>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</si>
  <si>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</si>
  <si>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</si>
  <si>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</si>
  <si>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</si>
  <si>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</si>
  <si>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</si>
  <si>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</si>
  <si>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</si>
  <si>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</si>
  <si>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</si>
  <si>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</si>
  <si>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</si>
  <si>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</si>
  <si>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</si>
  <si>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</si>
  <si>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</si>
  <si>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</si>
  <si>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</si>
  <si>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</si>
  <si>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</si>
  <si>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</si>
  <si>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</si>
  <si>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</si>
  <si>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</si>
  <si>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</si>
  <si>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</si>
  <si>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</si>
  <si>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</si>
  <si>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</si>
  <si>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</si>
  <si>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</si>
  <si>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</si>
  <si>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</si>
  <si>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</si>
  <si>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</si>
  <si>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</si>
  <si>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</si>
  <si>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</si>
  <si>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</si>
  <si>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</si>
  <si>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</si>
  <si>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</si>
  <si>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</si>
  <si>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</si>
  <si>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</si>
  <si>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</si>
  <si>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</si>
  <si>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</si>
  <si>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</si>
  <si>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</si>
  <si>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</si>
  <si>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</si>
  <si>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</si>
  <si>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</si>
  <si>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</si>
  <si>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</si>
  <si>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</si>
  <si>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</si>
  <si>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</si>
  <si>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</si>
  <si>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</si>
  <si>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</si>
  <si>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</si>
  <si>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</si>
  <si>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</si>
  <si>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</si>
  <si>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</si>
  <si>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</si>
  <si>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</si>
  <si>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</si>
  <si>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</si>
  <si>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</si>
  <si>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</si>
  <si>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</si>
  <si>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</si>
  <si>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</si>
  <si>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</si>
  <si>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</si>
  <si>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</si>
  <si>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</si>
  <si>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</si>
  <si>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</si>
  <si>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</si>
  <si>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</si>
  <si>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</si>
  <si>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</si>
  <si>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</si>
  <si>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</si>
  <si>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</si>
  <si>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</si>
  <si>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</si>
  <si>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</si>
  <si>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</si>
  <si>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</si>
  <si>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</si>
  <si>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</si>
  <si>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</si>
  <si>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</si>
  <si>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</si>
  <si>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</si>
  <si>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</si>
  <si>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</si>
  <si>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</si>
  <si>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</si>
  <si>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</si>
  <si>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</si>
  <si>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</si>
  <si>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</si>
  <si>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</si>
  <si>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</si>
  <si>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</si>
  <si>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</si>
  <si>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</si>
  <si>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</si>
  <si>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</si>
  <si>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</si>
  <si>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</si>
  <si>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</si>
  <si>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</si>
  <si>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</si>
  <si>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</si>
  <si>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</si>
  <si>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</si>
  <si>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</si>
  <si>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</si>
  <si>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</si>
  <si>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</si>
  <si>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</si>
  <si>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</si>
  <si>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</si>
  <si>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</si>
  <si>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</si>
  <si>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</si>
  <si>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</si>
  <si>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</si>
  <si>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</si>
  <si>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</si>
  <si>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</si>
  <si>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</si>
  <si>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</si>
  <si>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</si>
  <si>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</si>
  <si>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</si>
  <si>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</si>
  <si>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</si>
  <si>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</si>
  <si>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</si>
  <si>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</si>
  <si>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</si>
  <si>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</si>
  <si>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</si>
  <si>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</si>
  <si>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</si>
  <si>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</si>
  <si>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</si>
  <si>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</si>
  <si>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</si>
  <si>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</si>
  <si>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</si>
  <si>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</si>
  <si>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</si>
  <si>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</si>
  <si>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</si>
  <si>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</si>
  <si>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</si>
  <si>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</si>
  <si>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</si>
  <si>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</si>
  <si>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</si>
  <si>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</si>
  <si>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</si>
  <si>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</si>
  <si>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</si>
  <si>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</si>
  <si>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</si>
  <si>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</si>
  <si>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</si>
  <si>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</si>
  <si>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</si>
  <si>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</si>
  <si>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</si>
  <si>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</si>
  <si>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</si>
  <si>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</si>
  <si>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</si>
  <si>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</si>
  <si>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</si>
  <si>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</si>
  <si>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</si>
  <si>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</si>
  <si>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</si>
  <si>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</si>
  <si>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</si>
  <si>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</si>
  <si>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</si>
  <si>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</si>
  <si>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</si>
  <si>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</si>
  <si>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</si>
  <si>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</si>
  <si>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</si>
  <si>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</si>
  <si>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</si>
  <si>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</si>
  <si>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</si>
  <si>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</si>
  <si>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</si>
  <si>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</si>
  <si>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</si>
  <si>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</si>
  <si>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</si>
  <si>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</si>
  <si>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</si>
  <si>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</si>
  <si>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</si>
  <si>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</si>
  <si>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</si>
  <si>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</si>
  <si>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</si>
  <si>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</si>
  <si>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</si>
  <si>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</si>
  <si>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</si>
  <si>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</si>
  <si>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</si>
  <si>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</si>
  <si>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</si>
  <si>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</si>
  <si>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</si>
  <si>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</si>
  <si>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</si>
  <si>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</si>
  <si>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</si>
  <si>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</si>
  <si>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</si>
  <si>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</si>
  <si>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</si>
  <si>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</si>
  <si>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</si>
  <si>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</si>
  <si>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</si>
  <si>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</si>
  <si>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</si>
  <si>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</si>
  <si>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</si>
  <si>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</si>
  <si>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</si>
  <si>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</si>
  <si>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</si>
  <si>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</si>
  <si>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</si>
  <si>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</si>
  <si>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</si>
  <si>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</si>
  <si>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</si>
  <si>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</si>
  <si>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</si>
  <si>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</si>
  <si>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</si>
  <si>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</si>
  <si>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</si>
  <si>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</si>
  <si>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</si>
  <si>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</si>
  <si>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</si>
  <si>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</si>
  <si>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</si>
  <si>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</si>
  <si>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</si>
  <si>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</si>
  <si>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</si>
  <si>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</si>
  <si>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</si>
  <si>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</si>
  <si>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</si>
  <si>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</si>
  <si>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</si>
  <si>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</si>
  <si>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</si>
  <si>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</si>
  <si>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</si>
  <si>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</si>
  <si>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</si>
  <si>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</si>
  <si>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</si>
  <si>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</si>
  <si>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</si>
  <si>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</si>
  <si>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</si>
  <si>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</si>
  <si>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</si>
  <si>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</si>
  <si>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</si>
  <si>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</si>
  <si>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</si>
  <si>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</si>
  <si>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</si>
  <si>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</si>
  <si>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</si>
  <si>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</si>
  <si>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</si>
  <si>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</si>
  <si>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</si>
  <si>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</si>
  <si>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</si>
  <si>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</si>
  <si>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</si>
  <si>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</si>
  <si>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</si>
  <si>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</si>
  <si>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</si>
  <si>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</si>
  <si>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</si>
  <si>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</si>
  <si>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</si>
  <si>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</si>
  <si>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</si>
  <si>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</si>
  <si>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</si>
  <si>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</si>
  <si>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</si>
  <si>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</si>
  <si>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</si>
  <si>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</si>
  <si>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</si>
  <si>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</si>
  <si>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</si>
  <si>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</si>
  <si>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</si>
  <si>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</si>
  <si>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</si>
  <si>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</si>
  <si>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</si>
  <si>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</si>
  <si>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</si>
  <si>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</si>
  <si>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</si>
  <si>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</si>
  <si>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</si>
  <si>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</si>
  <si>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</si>
  <si>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</si>
  <si>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</si>
  <si>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</si>
  <si>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</si>
  <si>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</si>
  <si>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</si>
  <si>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</si>
  <si>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</si>
  <si>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</si>
  <si>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</si>
  <si>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</si>
  <si>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</si>
  <si>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</si>
  <si>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</si>
  <si>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</si>
  <si>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</si>
  <si>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</si>
  <si>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</si>
  <si>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</si>
  <si>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</si>
  <si>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</si>
  <si>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</si>
  <si>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</si>
  <si>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</si>
  <si>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</si>
  <si>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</si>
  <si>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</si>
  <si>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</si>
  <si>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</si>
  <si>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</si>
  <si>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</si>
  <si>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</si>
  <si>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</si>
  <si>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</si>
  <si>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</si>
  <si>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</si>
  <si>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</si>
  <si>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</si>
  <si>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</si>
  <si>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</si>
  <si>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</si>
  <si>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</si>
  <si>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</si>
  <si>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</si>
  <si>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</si>
  <si>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</si>
  <si>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</si>
  <si>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</si>
  <si>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</si>
  <si>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</si>
  <si>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</si>
  <si>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</si>
  <si>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</si>
  <si>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</si>
  <si>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</si>
  <si>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</si>
  <si>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</si>
  <si>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</si>
  <si>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</si>
  <si>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</si>
  <si>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</si>
  <si>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</si>
  <si>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</si>
  <si>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</si>
  <si>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</si>
  <si>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</si>
  <si>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</si>
  <si>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</si>
  <si>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</si>
  <si>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</si>
  <si>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</si>
  <si>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</si>
  <si>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</si>
  <si>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</si>
  <si>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</si>
  <si>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</si>
  <si>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</si>
  <si>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</si>
  <si>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</si>
  <si>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</si>
  <si>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</si>
  <si>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</si>
  <si>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</si>
  <si>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</si>
  <si>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</si>
  <si>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</si>
  <si>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</si>
  <si>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</si>
  <si>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</si>
  <si>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</si>
  <si>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</si>
  <si>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</si>
  <si>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</si>
  <si>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</si>
  <si>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</si>
  <si>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</si>
  <si>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</si>
  <si>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</si>
  <si>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</si>
  <si>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</si>
  <si>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</si>
  <si>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</si>
  <si>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</si>
  <si>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</si>
  <si>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</si>
  <si>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</si>
  <si>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</si>
  <si>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</si>
  <si>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</si>
  <si>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</si>
  <si>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</si>
  <si>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</si>
  <si>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</si>
  <si>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</si>
  <si>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</si>
  <si>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</si>
  <si>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</si>
  <si>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</si>
  <si>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</si>
  <si>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</si>
  <si>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</si>
  <si>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</si>
  <si>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</si>
  <si>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</si>
  <si>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</si>
  <si>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</si>
  <si>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</si>
  <si>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</si>
  <si>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</si>
  <si>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</si>
  <si>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</si>
  <si>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</si>
  <si>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</si>
  <si>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</si>
  <si>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</si>
  <si>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</si>
  <si>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</si>
  <si>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</si>
  <si>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</si>
  <si>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</si>
  <si>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</si>
  <si>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</si>
  <si>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</si>
  <si>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</si>
  <si>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</si>
  <si>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</si>
  <si>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</si>
  <si>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</si>
  <si>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</si>
  <si>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</si>
  <si>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</si>
  <si>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</si>
  <si>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</si>
  <si>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</si>
  <si>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</si>
  <si>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</si>
  <si>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</si>
  <si>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</si>
  <si>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</si>
  <si>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</si>
  <si>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</si>
  <si>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</si>
  <si>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</si>
  <si>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</si>
  <si>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</si>
  <si>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</si>
  <si>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</si>
  <si>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</si>
  <si>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</si>
  <si>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</si>
  <si>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</si>
  <si>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</si>
  <si>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</si>
  <si>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</si>
  <si>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</si>
  <si>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</si>
  <si>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</si>
  <si>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</si>
  <si>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</si>
  <si>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</si>
  <si>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</si>
  <si>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</si>
  <si>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</si>
  <si>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</si>
  <si>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</si>
  <si>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</si>
  <si>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</si>
  <si>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</si>
  <si>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</si>
  <si>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</si>
  <si>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</si>
  <si>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</si>
  <si>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</si>
  <si>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</si>
  <si>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</si>
  <si>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</si>
  <si>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</si>
  <si>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</si>
  <si>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</si>
  <si>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</si>
  <si>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</si>
  <si>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</si>
  <si>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</si>
  <si>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</si>
  <si>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</si>
  <si>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</si>
  <si>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</si>
  <si>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</si>
  <si>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</si>
  <si>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</si>
  <si>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</si>
  <si>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</si>
  <si>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</si>
  <si>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</si>
  <si>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</si>
  <si>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</si>
  <si>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</si>
  <si>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</si>
  <si>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</si>
  <si>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</si>
  <si>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</si>
  <si>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</si>
  <si>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</si>
  <si>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</si>
  <si>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</si>
  <si>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</si>
  <si>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</si>
  <si>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</si>
  <si>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</si>
  <si>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</si>
  <si>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</si>
  <si>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</si>
  <si>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</si>
  <si>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</si>
  <si>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</si>
  <si>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</si>
  <si>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</si>
  <si>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</si>
  <si>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</si>
  <si>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</si>
  <si>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</si>
  <si>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</si>
  <si>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</si>
  <si>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</si>
  <si>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</si>
  <si>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</si>
  <si>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</si>
  <si>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</si>
  <si>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</si>
  <si>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</si>
  <si>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</si>
  <si>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</si>
  <si>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</si>
  <si>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</si>
  <si>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</si>
  <si>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</si>
  <si>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</si>
  <si>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</si>
  <si>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</si>
  <si>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</si>
  <si>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</si>
  <si>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</si>
  <si>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</si>
  <si>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</si>
  <si>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</si>
  <si>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</si>
  <si>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</si>
  <si>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</si>
  <si>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</si>
  <si>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</si>
  <si>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</si>
  <si>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</si>
  <si>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</si>
  <si>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</si>
  <si>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</si>
  <si>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</si>
  <si>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</si>
  <si>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</si>
  <si>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</si>
  <si>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</si>
  <si>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</si>
  <si>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</si>
  <si>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</si>
  <si>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</si>
  <si>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</si>
  <si>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</si>
  <si>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</si>
  <si>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</si>
  <si>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</si>
  <si>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</si>
  <si>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</si>
  <si>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</si>
  <si>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</si>
  <si>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</si>
  <si>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</si>
  <si>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</si>
  <si>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</si>
  <si>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</si>
  <si>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</si>
  <si>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</si>
  <si>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</si>
  <si>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</si>
  <si>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</si>
  <si>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</si>
  <si>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</si>
  <si>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</si>
  <si>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</si>
  <si>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</si>
  <si>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</si>
  <si>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</si>
  <si>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</si>
  <si>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</si>
  <si>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</si>
  <si>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</si>
  <si>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</si>
  <si>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</si>
  <si>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</si>
  <si>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</si>
  <si>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</si>
  <si>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</si>
  <si>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</si>
  <si>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</si>
  <si>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</si>
  <si>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</si>
  <si>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</si>
  <si>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</si>
  <si>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</si>
  <si>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</si>
  <si>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</si>
  <si>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</si>
  <si>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</si>
  <si>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</si>
  <si>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</si>
  <si>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</si>
  <si>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</si>
  <si>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</si>
  <si>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</si>
  <si>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</si>
  <si>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</si>
  <si>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</si>
  <si>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</si>
  <si>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</si>
  <si>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</si>
  <si>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</si>
  <si>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</si>
  <si>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</si>
  <si>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</si>
  <si>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</si>
  <si>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</si>
  <si>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</si>
  <si>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</si>
  <si>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</si>
  <si>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</si>
  <si>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</si>
  <si>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</si>
  <si>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</si>
  <si>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</si>
  <si>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</si>
  <si>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</si>
  <si>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</si>
  <si>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</si>
  <si>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</si>
  <si>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</si>
  <si>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</si>
  <si>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</si>
  <si>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</si>
  <si>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</si>
  <si>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</si>
  <si>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</si>
  <si>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</si>
  <si>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</si>
  <si>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</si>
  <si>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</si>
  <si>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</si>
  <si>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</si>
  <si>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</si>
  <si>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</si>
  <si>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</si>
  <si>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</si>
  <si>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</si>
  <si>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</si>
  <si>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</si>
  <si>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</si>
  <si>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</si>
  <si>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</si>
  <si>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</si>
  <si>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</si>
  <si>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</si>
  <si>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</si>
  <si>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</si>
  <si>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</si>
  <si>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</si>
  <si>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</si>
  <si>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</si>
  <si>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</si>
  <si>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</si>
  <si>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</si>
  <si>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</si>
  <si>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</si>
  <si>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</si>
  <si>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</si>
  <si>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</si>
  <si>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</si>
  <si>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</si>
  <si>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</si>
  <si>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</si>
  <si>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</si>
  <si>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</si>
  <si>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</si>
  <si>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</si>
  <si>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</si>
  <si>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</si>
  <si>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</si>
  <si>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</si>
  <si>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</si>
  <si>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</si>
  <si>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</si>
  <si>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</si>
  <si>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</si>
  <si>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</si>
  <si>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</si>
  <si>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</si>
  <si>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</si>
  <si>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</si>
  <si>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</si>
  <si>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</si>
  <si>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</si>
  <si>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</si>
  <si>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</si>
  <si>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</si>
  <si>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</si>
  <si>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</si>
  <si>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</si>
  <si>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</si>
  <si>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</si>
  <si>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</si>
  <si>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</si>
  <si>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</si>
  <si>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</si>
  <si>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</si>
  <si>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</si>
  <si>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</si>
  <si>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</si>
  <si>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</si>
  <si>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</si>
  <si>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</si>
  <si>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</si>
  <si>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</si>
  <si>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</si>
  <si>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</si>
  <si>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</si>
  <si>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</si>
  <si>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</si>
  <si>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</si>
  <si>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</si>
  <si>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</si>
  <si>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</si>
  <si>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</si>
  <si>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</si>
  <si>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</si>
  <si>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</si>
  <si>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</si>
  <si>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</si>
  <si>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</si>
  <si>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</si>
  <si>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</si>
  <si>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</si>
  <si>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</si>
  <si>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</si>
  <si>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</si>
  <si>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</si>
  <si>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</si>
  <si>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</si>
  <si>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</si>
  <si>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</si>
  <si>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</si>
  <si>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</si>
  <si>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</si>
  <si>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</si>
  <si>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</si>
  <si>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</si>
  <si>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</si>
  <si>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</si>
  <si>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</si>
  <si>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</si>
  <si>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</si>
  <si>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</si>
  <si>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</si>
  <si>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</si>
  <si>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</si>
  <si>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</si>
  <si>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</si>
  <si>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</si>
  <si>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</si>
  <si>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</si>
  <si>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</si>
  <si>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</si>
  <si>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</si>
  <si>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</si>
  <si>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</si>
  <si>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</si>
  <si>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</si>
  <si>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</si>
  <si>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</si>
  <si>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</si>
  <si>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</si>
  <si>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</si>
  <si>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</si>
  <si>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</si>
  <si>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</si>
  <si>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</si>
  <si>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</si>
  <si>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</si>
  <si>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</si>
  <si>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</si>
  <si>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</si>
  <si>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</si>
  <si>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</si>
  <si>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</si>
  <si>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</si>
  <si>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</si>
  <si>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</si>
  <si>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</si>
  <si>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</si>
  <si>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</si>
  <si>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</si>
  <si>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</si>
  <si>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</si>
  <si>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</si>
  <si>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</si>
  <si>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</si>
  <si>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</si>
  <si>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</si>
  <si>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</si>
  <si>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</si>
  <si>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</si>
  <si>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</si>
  <si>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</si>
  <si>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</si>
  <si>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</si>
  <si>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</si>
  <si>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</si>
  <si>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</si>
  <si>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</si>
  <si>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</si>
  <si>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</si>
  <si>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</si>
  <si>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</si>
  <si>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</si>
  <si>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</si>
  <si>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</si>
  <si>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</si>
  <si>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</si>
  <si>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</si>
  <si>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</si>
  <si>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</si>
  <si>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</si>
  <si>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</si>
  <si>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</si>
  <si>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</si>
  <si>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</si>
  <si>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</si>
  <si>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</si>
  <si>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</si>
  <si>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</si>
  <si>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</si>
  <si>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</si>
  <si>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</si>
  <si>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</si>
  <si>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</si>
  <si>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</si>
  <si>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</si>
  <si>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</si>
  <si>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</si>
  <si>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</si>
  <si>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</si>
  <si>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</si>
  <si>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</si>
  <si>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</si>
  <si>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</si>
  <si>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</si>
  <si>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</si>
  <si>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</si>
  <si>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</si>
  <si>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</si>
  <si>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</si>
  <si>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</si>
  <si>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</si>
  <si>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</si>
  <si>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</si>
  <si>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</si>
  <si>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</si>
  <si>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</si>
  <si>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</si>
  <si>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</si>
  <si>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</si>
  <si>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</si>
  <si>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</si>
  <si>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</si>
  <si>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</si>
  <si>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</si>
  <si>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</si>
  <si>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</si>
  <si>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</si>
  <si>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</si>
  <si>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</si>
  <si>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</si>
  <si>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</si>
  <si>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</si>
  <si>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</si>
  <si>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</si>
  <si>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</si>
  <si>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</si>
  <si>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</si>
  <si>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</si>
  <si>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</si>
  <si>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</si>
  <si>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</si>
  <si>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</si>
  <si>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</si>
  <si>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</si>
  <si>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</si>
  <si>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</si>
  <si>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</si>
  <si>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</si>
  <si>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</si>
  <si>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</si>
  <si>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</si>
  <si>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</si>
  <si>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</si>
  <si>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</si>
  <si>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</si>
  <si>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</si>
  <si>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</si>
  <si>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</si>
  <si>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</si>
  <si>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</si>
  <si>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</si>
  <si>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</si>
  <si>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</si>
  <si>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</si>
  <si>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</si>
  <si>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</si>
  <si>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</si>
  <si>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</si>
  <si>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</si>
  <si>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</si>
  <si>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</si>
  <si>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</si>
  <si>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</si>
  <si>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</si>
  <si>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</si>
  <si>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</si>
  <si>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</si>
  <si>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</si>
  <si>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</si>
  <si>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</si>
  <si>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</si>
  <si>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</si>
  <si>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</si>
  <si>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</si>
  <si>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</si>
  <si>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</si>
  <si>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</si>
  <si>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</si>
  <si>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</si>
  <si>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</si>
  <si>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</si>
  <si>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</si>
  <si>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</si>
  <si>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</si>
  <si>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</si>
  <si>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</si>
  <si>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</si>
  <si>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</si>
  <si>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</si>
  <si>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</si>
  <si>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</si>
  <si>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</si>
  <si>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</si>
  <si>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</si>
  <si>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</si>
  <si>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</si>
  <si>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</si>
  <si>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</si>
  <si>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</si>
  <si>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</si>
  <si>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</si>
  <si>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</si>
  <si>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</si>
  <si>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</si>
  <si>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</si>
  <si>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</si>
  <si>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</si>
  <si>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</si>
  <si>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</si>
  <si>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</si>
  <si>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</si>
  <si>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</si>
  <si>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</si>
  <si>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</si>
  <si>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</si>
  <si>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</si>
  <si>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</si>
  <si>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</si>
  <si>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</si>
  <si>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</si>
  <si>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</si>
  <si>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</si>
  <si>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</si>
  <si>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</si>
  <si>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</si>
  <si>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</si>
  <si>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</si>
  <si>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</si>
  <si>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</si>
  <si>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</si>
  <si>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</si>
  <si>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</si>
  <si>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</si>
  <si>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</si>
  <si>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</si>
  <si>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</si>
  <si>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</si>
  <si>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</si>
  <si>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</si>
  <si>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</si>
  <si>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</si>
  <si>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</si>
  <si>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</si>
  <si>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</si>
  <si>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</si>
  <si>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</si>
  <si>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</si>
  <si>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</si>
  <si>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</si>
  <si>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</si>
  <si>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</si>
  <si>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</si>
  <si>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</si>
  <si>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</si>
  <si>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</si>
  <si>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</si>
  <si>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</si>
  <si>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</si>
  <si>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</si>
  <si>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</si>
  <si>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</si>
  <si>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</si>
  <si>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</si>
  <si>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</si>
  <si>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</si>
  <si>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</si>
  <si>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</si>
  <si>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</si>
  <si>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</si>
  <si>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</si>
  <si>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</si>
  <si>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</si>
  <si>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</si>
  <si>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</si>
  <si>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</si>
  <si>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</si>
  <si>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</si>
  <si>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</si>
  <si>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</si>
  <si>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</si>
  <si>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</si>
  <si>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</si>
  <si>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</si>
  <si>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</si>
  <si>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</si>
  <si>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</si>
  <si>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</si>
  <si>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</si>
  <si>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</si>
  <si>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</si>
  <si>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</si>
  <si>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</si>
  <si>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</si>
  <si>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</si>
  <si>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</si>
  <si>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</si>
  <si>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</si>
  <si>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</si>
  <si>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</si>
  <si>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</si>
  <si>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</si>
  <si>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</si>
  <si>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</si>
  <si>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</si>
  <si>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</si>
  <si>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</si>
  <si>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</si>
  <si>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</si>
  <si>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</si>
  <si>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</si>
  <si>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</si>
  <si>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</si>
  <si>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</si>
  <si>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</si>
  <si>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</si>
  <si>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</si>
  <si>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</si>
  <si>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</si>
  <si>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</si>
  <si>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</si>
  <si>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</si>
  <si>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</si>
  <si>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</si>
  <si>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</si>
  <si>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</si>
  <si>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</si>
  <si>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</si>
  <si>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</si>
  <si>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</si>
  <si>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</si>
  <si>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</si>
  <si>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</si>
  <si>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</si>
  <si>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</si>
  <si>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</si>
  <si>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</si>
  <si>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</si>
  <si>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</si>
  <si>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</si>
  <si>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</si>
  <si>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</si>
  <si>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</si>
  <si>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</si>
  <si>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</si>
  <si>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</si>
  <si>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</si>
  <si>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</si>
  <si>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</si>
  <si>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</si>
  <si>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</si>
  <si>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</si>
  <si>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</si>
  <si>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</si>
  <si>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</si>
  <si>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</si>
  <si>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</si>
  <si>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</si>
  <si>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</si>
  <si>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</si>
  <si>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</si>
  <si>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</si>
  <si>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</si>
  <si>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</si>
  <si>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</si>
  <si>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</si>
  <si>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</si>
  <si>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</si>
  <si>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</si>
  <si>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</si>
  <si>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</si>
  <si>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</si>
  <si>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</si>
  <si>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</si>
  <si>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</si>
  <si>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</si>
  <si>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</si>
  <si>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</si>
  <si>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</si>
  <si>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</si>
  <si>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</si>
  <si>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</si>
  <si>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</si>
  <si>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</si>
  <si>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</si>
  <si>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</si>
  <si>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</si>
  <si>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</si>
  <si>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</si>
  <si>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</si>
  <si>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</si>
  <si>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</si>
  <si>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</si>
  <si>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</si>
  <si>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</si>
  <si>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</si>
  <si>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</si>
  <si>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</si>
  <si>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</si>
  <si>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</si>
  <si>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</si>
  <si>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</si>
  <si>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</si>
  <si>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</si>
  <si>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</si>
  <si>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</si>
  <si>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</si>
  <si>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</si>
  <si>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</si>
  <si>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</si>
  <si>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</si>
  <si>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</si>
  <si>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</si>
  <si>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</si>
  <si>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</si>
  <si>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</si>
  <si>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</si>
  <si>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</si>
  <si>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</si>
  <si>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</si>
  <si>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</si>
  <si>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</si>
  <si>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</si>
  <si>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</si>
  <si>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</si>
  <si>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</si>
  <si>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</si>
  <si>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</si>
  <si>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</si>
  <si>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</si>
  <si>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</si>
  <si>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</si>
  <si>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</si>
  <si>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</si>
  <si>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</si>
  <si>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</si>
  <si>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</si>
  <si>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</si>
  <si>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</si>
  <si>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</si>
  <si>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</si>
  <si>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</si>
  <si>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</si>
  <si>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</si>
  <si>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</si>
  <si>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</si>
  <si>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</si>
  <si>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</si>
  <si>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</si>
  <si>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</si>
  <si>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</si>
  <si>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</si>
  <si>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</si>
  <si>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</si>
  <si>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</si>
  <si>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</si>
  <si>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</si>
  <si>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</si>
  <si>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</si>
  <si>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</si>
  <si>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</si>
  <si>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</si>
  <si>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</si>
  <si>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</si>
  <si>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</si>
  <si>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</si>
  <si>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</si>
  <si>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</si>
  <si>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</si>
  <si>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</si>
  <si>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</si>
  <si>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</si>
  <si>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</si>
  <si>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</si>
  <si>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</si>
  <si>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</si>
  <si>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</si>
  <si>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</si>
  <si>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</si>
  <si>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</si>
  <si>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</si>
  <si>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</si>
  <si>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</si>
  <si>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</si>
  <si>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</si>
  <si>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</si>
  <si>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</si>
  <si>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</si>
  <si>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</si>
  <si>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</si>
  <si>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</si>
  <si>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</si>
  <si>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</si>
  <si>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</si>
  <si>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</si>
  <si>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</si>
  <si>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</si>
  <si>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</si>
  <si>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</si>
  <si>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</si>
  <si>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</si>
  <si>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</si>
  <si>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</si>
  <si>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</si>
  <si>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</si>
  <si>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</si>
  <si>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</si>
  <si>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</si>
  <si>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</si>
  <si>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</si>
  <si>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</si>
  <si>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</si>
  <si>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</si>
  <si>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</si>
  <si>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</si>
  <si>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</si>
  <si>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</si>
  <si>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</si>
  <si>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</si>
  <si>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</si>
  <si>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</si>
  <si>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</si>
  <si>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</si>
  <si>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</si>
  <si>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</si>
  <si>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</si>
  <si>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</si>
  <si>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</si>
  <si>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</si>
  <si>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</si>
  <si>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</si>
  <si>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</si>
  <si>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</si>
  <si>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</si>
  <si>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</si>
  <si>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</si>
  <si>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</si>
  <si>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</si>
  <si>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</si>
  <si>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</si>
  <si>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</si>
  <si>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</si>
  <si>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</si>
  <si>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</si>
  <si>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</si>
  <si>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</si>
  <si>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</si>
  <si>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</si>
  <si>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</si>
  <si>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</si>
  <si>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</si>
  <si>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</si>
  <si>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</si>
  <si>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</si>
  <si>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</si>
  <si>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</si>
  <si>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</si>
  <si>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</si>
  <si>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</si>
  <si>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</si>
  <si>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</si>
  <si>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</si>
  <si>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</si>
  <si>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</si>
  <si>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</si>
  <si>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</si>
  <si>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</si>
  <si>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</si>
  <si>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</si>
  <si>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</si>
  <si>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</si>
  <si>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</si>
  <si>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</si>
  <si>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</si>
  <si>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</si>
  <si>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</si>
  <si>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</si>
  <si>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</si>
  <si>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</si>
  <si>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</si>
  <si>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</si>
  <si>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</si>
  <si>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</si>
  <si>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</si>
  <si>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</si>
  <si>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</si>
  <si>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</si>
  <si>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</si>
  <si>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</si>
  <si>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</si>
  <si>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</si>
  <si>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</si>
  <si>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</si>
  <si>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</si>
  <si>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</si>
  <si>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</si>
  <si>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</si>
  <si>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</si>
  <si>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</si>
  <si>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</si>
  <si>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</si>
  <si>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</si>
  <si>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</si>
  <si>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</si>
  <si>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</si>
  <si>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</si>
  <si>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</si>
  <si>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</si>
  <si>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</si>
  <si>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</si>
  <si>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</si>
  <si>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</si>
  <si>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</si>
  <si>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</si>
  <si>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</si>
  <si>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</si>
  <si>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</si>
  <si>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</si>
  <si>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</si>
  <si>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</si>
  <si>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</si>
  <si>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</si>
  <si>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</si>
  <si>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</si>
  <si>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</si>
  <si>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</si>
  <si>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</si>
  <si>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</si>
  <si>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</si>
  <si>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</si>
  <si>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</si>
  <si>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</si>
  <si>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</si>
  <si>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</si>
  <si>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</si>
  <si>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</si>
  <si>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</si>
  <si>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</si>
  <si>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</si>
  <si>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</si>
  <si>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</si>
  <si>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</si>
  <si>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</si>
  <si>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</si>
  <si>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</si>
  <si>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</si>
  <si>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</si>
  <si>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</si>
  <si>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</si>
  <si>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</si>
  <si>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</si>
  <si>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</si>
  <si>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</si>
  <si>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</si>
  <si>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</si>
  <si>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</si>
  <si>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</si>
  <si>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</si>
  <si>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</si>
  <si>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</si>
  <si>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</si>
  <si>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</si>
  <si>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</si>
  <si>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</si>
  <si>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</si>
  <si>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</si>
  <si>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</si>
  <si>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</si>
  <si>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</si>
  <si>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</si>
  <si>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</si>
  <si>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</si>
  <si>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</si>
  <si>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</si>
  <si>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</si>
  <si>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</si>
  <si>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</si>
  <si>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</si>
  <si>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</si>
  <si>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</si>
  <si>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</si>
  <si>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</si>
  <si>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</si>
  <si>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</si>
  <si>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</si>
  <si>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</si>
  <si>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</si>
  <si>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</si>
  <si>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</si>
  <si>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</si>
  <si>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</si>
  <si>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</si>
  <si>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</si>
  <si>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</si>
  <si>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</si>
  <si>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</si>
  <si>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</si>
  <si>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</si>
  <si>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</si>
  <si>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</si>
  <si>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</si>
  <si>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</si>
  <si>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</si>
  <si>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</si>
  <si>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</si>
  <si>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</si>
  <si>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</si>
  <si>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</si>
  <si>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</si>
  <si>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</si>
  <si>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</si>
  <si>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</si>
  <si>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</si>
  <si>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</si>
  <si>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</si>
  <si>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</si>
  <si>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</si>
  <si>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</si>
  <si>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</si>
  <si>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</si>
  <si>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</si>
  <si>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</si>
  <si>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</si>
  <si>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</si>
  <si>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</si>
  <si>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</si>
  <si>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</si>
  <si>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</si>
  <si>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</si>
  <si>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</si>
  <si>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</si>
  <si>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</si>
  <si>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</si>
  <si>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</si>
  <si>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</si>
  <si>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</si>
  <si>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</si>
  <si>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</si>
  <si>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</si>
  <si>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</si>
  <si>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</si>
  <si>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</si>
  <si>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</si>
  <si>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</si>
  <si>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</si>
  <si>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</si>
  <si>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</si>
  <si>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</si>
  <si>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</si>
  <si>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</si>
  <si>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</si>
  <si>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</si>
  <si>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</si>
  <si>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</si>
  <si>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</si>
  <si>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</si>
  <si>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</si>
  <si>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</si>
  <si>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</si>
  <si>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</si>
  <si>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</si>
  <si>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</si>
  <si>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</si>
  <si>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</si>
  <si>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</si>
  <si>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</si>
  <si>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</si>
  <si>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</si>
  <si>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</si>
  <si>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</si>
  <si>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</si>
  <si>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</si>
  <si>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</si>
  <si>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</si>
  <si>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</si>
  <si>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</si>
  <si>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</si>
  <si>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</si>
  <si>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</si>
  <si>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</si>
  <si>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</si>
  <si>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</si>
  <si>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</si>
  <si>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</si>
  <si>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</si>
  <si>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</si>
  <si>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</si>
  <si>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</si>
  <si>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</si>
  <si>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</si>
  <si>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</si>
  <si>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</si>
  <si>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</si>
  <si>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</si>
  <si>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</si>
  <si>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</si>
  <si>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</si>
  <si>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</si>
  <si>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</si>
  <si>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</si>
  <si>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</si>
  <si>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</si>
  <si>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</si>
  <si>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</si>
  <si>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</si>
  <si>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</si>
  <si>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</si>
  <si>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</si>
  <si>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</si>
  <si>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</si>
  <si>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</si>
  <si>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</si>
  <si>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</si>
  <si>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</si>
  <si>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</si>
  <si>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</si>
  <si>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</si>
  <si>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</si>
  <si>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</si>
  <si>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</si>
  <si>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</si>
  <si>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</si>
  <si>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</si>
  <si>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</si>
  <si>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</si>
  <si>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</si>
  <si>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</si>
  <si>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</si>
  <si>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</si>
  <si>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</si>
  <si>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</si>
  <si>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</si>
  <si>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</si>
  <si>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</si>
  <si>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</si>
  <si>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</si>
  <si>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</si>
  <si>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</si>
  <si>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</si>
  <si>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</si>
  <si>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</si>
  <si>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</si>
  <si>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</si>
  <si>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</si>
  <si>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</si>
  <si>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</si>
  <si>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</si>
  <si>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</si>
  <si>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</si>
  <si>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</si>
  <si>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</si>
  <si>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</si>
  <si>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</si>
  <si>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</si>
  <si>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</si>
  <si>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</si>
  <si>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</si>
  <si>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</si>
  <si>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</si>
  <si>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</si>
  <si>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</si>
  <si>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</si>
  <si>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</si>
  <si>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</si>
  <si>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</si>
  <si>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</si>
  <si>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</si>
  <si>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</si>
  <si>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</si>
  <si>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</si>
  <si>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</si>
  <si>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</si>
  <si>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</si>
  <si>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</si>
  <si>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</si>
  <si>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</si>
  <si>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</si>
  <si>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</si>
  <si>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</si>
  <si>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</si>
  <si>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</si>
  <si>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</si>
  <si>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</si>
  <si>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</si>
  <si>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</si>
  <si>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</si>
  <si>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</si>
  <si>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</si>
  <si>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</si>
  <si>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</si>
  <si>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</si>
  <si>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</si>
  <si>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</si>
  <si>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</si>
  <si>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</si>
  <si>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</si>
  <si>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</si>
  <si>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</si>
  <si>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</si>
  <si>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</si>
  <si>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</si>
  <si>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</si>
  <si>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</si>
  <si>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</si>
  <si>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</si>
  <si>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</si>
  <si>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</si>
  <si>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</si>
  <si>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</si>
  <si>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</si>
  <si>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</si>
  <si>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</si>
  <si>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</si>
  <si>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</si>
  <si>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</si>
  <si>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</si>
  <si>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</si>
  <si>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</si>
  <si>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</si>
  <si>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</si>
  <si>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</si>
  <si>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</si>
  <si>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</si>
  <si>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</si>
  <si>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</si>
  <si>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</si>
  <si>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</si>
  <si>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</si>
  <si>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</si>
  <si>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</si>
  <si>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</si>
  <si>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</si>
  <si>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</si>
  <si>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</si>
  <si>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</si>
  <si>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</si>
  <si>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</si>
  <si>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</si>
  <si>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</si>
  <si>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</si>
  <si>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</si>
  <si>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</si>
  <si>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</si>
  <si>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</si>
  <si>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</si>
  <si>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</si>
  <si>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</si>
  <si>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</si>
  <si>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</si>
  <si>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</si>
  <si>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</si>
  <si>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</si>
  <si>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</si>
  <si>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</si>
  <si>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</si>
  <si>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</si>
  <si>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</si>
  <si>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</si>
  <si>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</si>
  <si>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</si>
  <si>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</si>
  <si>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</si>
  <si>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</si>
  <si>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</si>
  <si>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</si>
  <si>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</si>
  <si>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</si>
  <si>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</si>
  <si>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</si>
  <si>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</si>
  <si>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</si>
  <si>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</si>
  <si>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</si>
  <si>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</si>
  <si>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</si>
  <si>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</si>
  <si>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</si>
  <si>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</si>
  <si>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</si>
  <si>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</si>
  <si>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</si>
  <si>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</si>
  <si>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</si>
  <si>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</si>
  <si>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</si>
  <si>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</si>
  <si>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</si>
  <si>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</si>
  <si>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</si>
  <si>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</si>
  <si>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</si>
  <si>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</si>
  <si>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</si>
  <si>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</si>
  <si>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</si>
  <si>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</si>
  <si>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</si>
  <si>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</si>
  <si>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</si>
  <si>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</si>
  <si>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</si>
  <si>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</si>
  <si>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</si>
  <si>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</si>
  <si>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</si>
  <si>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</si>
  <si>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</si>
  <si>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</si>
  <si>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</si>
  <si>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</si>
  <si>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</si>
  <si>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</si>
  <si>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</si>
  <si>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</si>
  <si>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</si>
  <si>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</si>
  <si>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</si>
  <si>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</si>
  <si>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</si>
  <si>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</si>
  <si>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</si>
  <si>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</si>
  <si>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</si>
  <si>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</si>
  <si>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</si>
  <si>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</si>
  <si>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</si>
  <si>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</si>
  <si>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</si>
  <si>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</si>
  <si>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</si>
  <si>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</si>
  <si>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</si>
  <si>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</si>
  <si>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</si>
  <si>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</si>
  <si>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</si>
  <si>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</si>
  <si>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</si>
  <si>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</si>
  <si>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</si>
  <si>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</si>
  <si>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</si>
  <si>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</si>
  <si>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</si>
  <si>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</si>
  <si>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</si>
  <si>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</si>
  <si>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</si>
  <si>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</si>
  <si>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</si>
  <si>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</si>
  <si>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</si>
  <si>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</si>
  <si>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</si>
  <si>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</si>
  <si>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</si>
  <si>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</si>
  <si>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</si>
  <si>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</si>
  <si>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</si>
  <si>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</si>
  <si>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</si>
  <si>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</si>
  <si>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</si>
  <si>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</si>
  <si>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</si>
  <si>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</si>
  <si>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</si>
  <si>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</si>
  <si>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</si>
  <si>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</si>
  <si>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</si>
  <si>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</si>
  <si>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</si>
  <si>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</si>
  <si>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</si>
  <si>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</si>
  <si>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</si>
  <si>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</si>
  <si>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</si>
  <si>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</si>
  <si>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</si>
  <si>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</si>
  <si>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</si>
  <si>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</si>
  <si>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</si>
  <si>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</si>
  <si>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</si>
  <si>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</si>
  <si>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</si>
  <si>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</si>
  <si>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</si>
  <si>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</si>
  <si>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</si>
  <si>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</si>
  <si>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</si>
  <si>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</si>
  <si>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</si>
  <si>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</si>
  <si>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</si>
  <si>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</si>
  <si>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</si>
  <si>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</si>
  <si>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</si>
  <si>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</si>
  <si>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</si>
  <si>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</si>
  <si>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</si>
  <si>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</si>
  <si>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</si>
  <si>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</si>
  <si>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</si>
  <si>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</si>
  <si>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</si>
  <si>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</si>
  <si>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</si>
  <si>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</si>
  <si>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</si>
  <si>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</si>
  <si>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</si>
  <si>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</si>
  <si>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</si>
  <si>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</si>
  <si>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</si>
  <si>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</si>
  <si>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</si>
  <si>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</si>
  <si>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</si>
  <si>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</si>
  <si>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</si>
  <si>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</si>
  <si>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</si>
  <si>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</si>
  <si>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</si>
  <si>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</si>
  <si>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</si>
  <si>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</si>
  <si>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</si>
  <si>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</si>
  <si>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</si>
  <si>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</si>
  <si>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</si>
  <si>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</si>
  <si>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</si>
  <si>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</si>
  <si>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</si>
  <si>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</si>
  <si>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</si>
  <si>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</si>
  <si>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</si>
  <si>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</si>
  <si>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</si>
  <si>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</si>
  <si>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</si>
  <si>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</si>
  <si>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</si>
  <si>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</si>
  <si>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</si>
  <si>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</si>
  <si>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</si>
  <si>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</si>
  <si>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</si>
  <si>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</si>
  <si>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</si>
  <si>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</si>
  <si>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</si>
  <si>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</si>
  <si>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</si>
  <si>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</si>
  <si>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</si>
  <si>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</si>
  <si>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</si>
  <si>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</si>
  <si>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</si>
  <si>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</si>
  <si>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</si>
  <si>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</si>
  <si>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</si>
  <si>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</si>
  <si>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</si>
  <si>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</si>
  <si>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</si>
  <si>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</si>
  <si>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</si>
  <si>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</si>
  <si>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</si>
  <si>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</si>
  <si>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</si>
  <si>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</si>
  <si>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</si>
  <si>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</si>
  <si>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</si>
  <si>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</si>
  <si>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</si>
  <si>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</si>
  <si>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</si>
  <si>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</si>
  <si>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</si>
  <si>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</si>
  <si>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</si>
  <si>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</si>
  <si>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</si>
  <si>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</si>
  <si>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</si>
  <si>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</si>
  <si>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</si>
  <si>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</si>
  <si>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</si>
  <si>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</si>
  <si>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</si>
  <si>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</si>
  <si>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</si>
  <si>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</si>
  <si>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</si>
  <si>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</si>
  <si>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</si>
  <si>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</si>
  <si>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</si>
  <si>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</si>
  <si>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</si>
  <si>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</si>
  <si>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</si>
  <si>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</si>
  <si>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</si>
  <si>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</si>
  <si>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</si>
  <si>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</si>
  <si>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</si>
  <si>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</si>
  <si>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</si>
  <si>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</si>
  <si>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</si>
  <si>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</si>
  <si>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</si>
  <si>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</si>
  <si>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</si>
  <si>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</si>
  <si>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</si>
  <si>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</si>
  <si>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</si>
  <si>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</si>
  <si>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</si>
  <si>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</si>
  <si>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</si>
  <si>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</si>
  <si>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</si>
  <si>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</si>
  <si>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</si>
  <si>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</si>
  <si>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</si>
  <si>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</si>
  <si>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</si>
  <si>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</si>
  <si>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</si>
  <si>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</si>
  <si>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</si>
  <si>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</si>
  <si>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</si>
  <si>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</si>
  <si>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</si>
  <si>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</si>
  <si>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</si>
  <si>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</si>
  <si>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</si>
  <si>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</si>
  <si>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</si>
  <si>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</si>
  <si>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</si>
  <si>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</si>
  <si>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</si>
  <si>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</si>
  <si>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</si>
  <si>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</si>
  <si>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</si>
  <si>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</si>
  <si>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</si>
  <si>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</si>
  <si>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</si>
  <si>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</si>
  <si>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</si>
  <si>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</si>
  <si>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</si>
  <si>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</si>
  <si>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</si>
  <si>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</si>
  <si>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</si>
  <si>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</si>
  <si>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</si>
  <si>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</si>
  <si>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</si>
  <si>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</si>
  <si>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</si>
  <si>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</si>
  <si>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</si>
  <si>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</si>
  <si>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</si>
  <si>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</si>
  <si>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</si>
  <si>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</si>
  <si>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</si>
  <si>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</si>
  <si>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</si>
  <si>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</si>
  <si>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</si>
  <si>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</si>
  <si>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</si>
  <si>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</si>
  <si>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</si>
  <si>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</si>
  <si>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</si>
  <si>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</si>
  <si>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</si>
  <si>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</si>
  <si>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</si>
  <si>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</si>
  <si>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</si>
  <si>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</si>
  <si>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</si>
  <si>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</si>
  <si>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</si>
  <si>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</si>
  <si>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</si>
  <si>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</si>
  <si>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</si>
  <si>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</si>
  <si>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</si>
  <si>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</si>
  <si>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</si>
  <si>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</si>
  <si>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</si>
  <si>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</si>
  <si>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</si>
  <si>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</si>
  <si>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</si>
  <si>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</si>
  <si>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</si>
  <si>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</si>
  <si>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</si>
  <si>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</si>
  <si>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</si>
  <si>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</si>
  <si>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</si>
  <si>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</si>
  <si>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</si>
  <si>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</si>
  <si>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</si>
  <si>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</si>
  <si>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</si>
  <si>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</si>
  <si>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</si>
  <si>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</si>
  <si>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</si>
  <si>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</si>
  <si>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</si>
  <si>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</si>
  <si>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</si>
  <si>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</si>
  <si>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</si>
  <si>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</si>
  <si>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</si>
  <si>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</si>
  <si>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</si>
  <si>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</si>
  <si>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</si>
  <si>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</si>
  <si>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</si>
  <si>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</si>
  <si>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</si>
  <si>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</si>
  <si>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</si>
  <si>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</si>
  <si>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</si>
  <si>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</si>
  <si>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</si>
  <si>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</si>
  <si>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</si>
  <si>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</si>
  <si>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</si>
  <si>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</si>
  <si>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</si>
  <si>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</si>
  <si>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</si>
  <si>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</si>
  <si>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</si>
  <si>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</si>
  <si>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</si>
  <si>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</si>
  <si>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</si>
  <si>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</si>
  <si>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</si>
  <si>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</si>
  <si>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</si>
  <si>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</si>
  <si>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</si>
  <si>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</si>
  <si>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</si>
  <si>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</si>
  <si>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</si>
  <si>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</si>
  <si>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</si>
  <si>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</si>
  <si>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</si>
  <si>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</si>
  <si>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</si>
  <si>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</si>
  <si>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</si>
  <si>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</si>
  <si>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</si>
  <si>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</si>
  <si>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</si>
  <si>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</si>
  <si>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</si>
  <si>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</si>
  <si>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</si>
  <si>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</si>
  <si>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</si>
  <si>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</si>
  <si>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</si>
  <si>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</si>
  <si>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</si>
  <si>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</si>
  <si>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</si>
  <si>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</si>
  <si>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</si>
  <si>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</si>
  <si>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</si>
  <si>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</si>
  <si>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</si>
  <si>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</si>
  <si>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</si>
  <si>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</si>
  <si>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</si>
  <si>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</si>
  <si>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</si>
  <si>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</si>
  <si>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</si>
  <si>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</si>
  <si>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</si>
  <si>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</si>
  <si>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</si>
  <si>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</si>
  <si>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</si>
  <si>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</si>
  <si>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</si>
  <si>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</si>
  <si>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</si>
  <si>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</si>
  <si>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</si>
  <si>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</si>
  <si>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</si>
  <si>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</si>
  <si>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</si>
  <si>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</si>
  <si>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</si>
  <si>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</si>
  <si>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</si>
  <si>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</si>
  <si>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</si>
  <si>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</si>
  <si>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</si>
  <si>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</si>
  <si>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</si>
  <si>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</si>
  <si>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</si>
  <si>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</si>
  <si>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</si>
  <si>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</si>
  <si>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</si>
  <si>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</si>
  <si>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</si>
  <si>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</si>
  <si>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</si>
  <si>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</si>
  <si>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</si>
  <si>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</si>
  <si>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</si>
  <si>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</si>
  <si>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</si>
  <si>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</si>
  <si>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</si>
  <si>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</si>
  <si>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</si>
  <si>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</si>
  <si>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</si>
  <si>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</si>
  <si>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</si>
  <si>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</si>
  <si>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</si>
  <si>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</si>
  <si>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</si>
  <si>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</si>
  <si>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</si>
  <si>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</si>
  <si>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</si>
  <si>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</si>
  <si>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</si>
  <si>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</si>
  <si>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</si>
  <si>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</si>
  <si>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</si>
  <si>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</si>
  <si>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</si>
  <si>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</si>
  <si>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</si>
  <si>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</si>
  <si>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</si>
  <si>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</si>
  <si>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</si>
  <si>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</si>
  <si>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</si>
  <si>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</si>
  <si>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</si>
  <si>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</si>
  <si>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</si>
  <si>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</si>
  <si>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</si>
  <si>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</si>
  <si>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</si>
  <si>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</si>
  <si>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</si>
  <si>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</si>
  <si>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</si>
  <si>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</si>
  <si>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</si>
  <si>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</si>
  <si>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</si>
  <si>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</si>
  <si>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</si>
  <si>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</si>
  <si>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</si>
  <si>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</si>
  <si>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</si>
  <si>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</si>
  <si>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</si>
  <si>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</si>
  <si>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</si>
  <si>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</si>
  <si>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</si>
  <si>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</si>
  <si>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</si>
  <si>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</si>
  <si>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</si>
  <si>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</si>
  <si>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</si>
  <si>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</si>
  <si>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</si>
  <si>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</si>
  <si>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</si>
  <si>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</si>
  <si>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</si>
  <si>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</si>
  <si>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</si>
  <si>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</si>
  <si>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</si>
  <si>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</si>
  <si>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</si>
  <si>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</si>
  <si>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</si>
  <si>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</si>
  <si>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</si>
  <si>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</si>
  <si>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</si>
  <si>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</si>
  <si>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</si>
  <si>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</si>
  <si>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</si>
  <si>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</si>
  <si>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</si>
  <si>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</si>
  <si>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</si>
  <si>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</si>
  <si>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</si>
  <si>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</si>
  <si>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</si>
  <si>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</si>
  <si>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</si>
  <si>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</si>
  <si>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</si>
  <si>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</si>
  <si>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</si>
  <si>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</si>
  <si>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</si>
  <si>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</si>
  <si>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</si>
  <si>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</si>
  <si>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</si>
  <si>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</si>
  <si>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</si>
  <si>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</si>
  <si>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</si>
  <si>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</si>
  <si>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</si>
  <si>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</si>
  <si>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</si>
  <si>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</si>
  <si>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</si>
  <si>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</si>
  <si>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</si>
  <si>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</si>
  <si>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</si>
  <si>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</si>
  <si>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</si>
  <si>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</si>
  <si>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</si>
  <si>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</si>
  <si>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</si>
  <si>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</si>
  <si>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</si>
  <si>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</si>
  <si>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</si>
  <si>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</si>
  <si>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</si>
  <si>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</si>
  <si>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</si>
  <si>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</si>
  <si>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</si>
  <si>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</si>
  <si>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</si>
  <si>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</si>
  <si>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</si>
  <si>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</si>
  <si>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</si>
  <si>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</si>
  <si>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</si>
  <si>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</si>
  <si>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</si>
  <si>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</si>
  <si>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</si>
  <si>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</si>
  <si>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</si>
  <si>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</si>
  <si>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</si>
  <si>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</si>
  <si>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</si>
  <si>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</si>
  <si>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</si>
  <si>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</si>
  <si>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</si>
  <si>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</si>
  <si>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</si>
  <si>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</si>
  <si>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</si>
  <si>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</si>
  <si>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</si>
  <si>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</si>
  <si>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</si>
  <si>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</si>
  <si>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</si>
  <si>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</si>
  <si>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</si>
  <si>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</si>
  <si>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</si>
  <si>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</si>
  <si>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</si>
  <si>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</si>
  <si>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</si>
  <si>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</si>
  <si>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</si>
  <si>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</si>
  <si>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</si>
  <si>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</si>
  <si>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</si>
  <si>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</si>
  <si>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</si>
  <si>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</si>
  <si>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</si>
  <si>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</si>
  <si>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</si>
  <si>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</si>
  <si>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</si>
  <si>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</si>
  <si>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</si>
  <si>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</si>
  <si>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</si>
  <si>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</si>
  <si>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</si>
  <si>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</si>
  <si>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</si>
  <si>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</si>
  <si>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</si>
  <si>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</si>
  <si>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</si>
  <si>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</si>
  <si>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</si>
  <si>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</si>
  <si>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</si>
  <si>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</si>
  <si>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</si>
  <si>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</si>
  <si>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</si>
  <si>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</si>
  <si>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</si>
  <si>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</si>
  <si>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</si>
  <si>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</si>
  <si>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</si>
  <si>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</si>
  <si>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</si>
  <si>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</si>
  <si>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</si>
  <si>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</si>
  <si>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</si>
  <si>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</si>
  <si>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</si>
  <si>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</si>
  <si>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</si>
  <si>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</si>
  <si>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</si>
  <si>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</si>
  <si>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</si>
  <si>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</si>
  <si>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</si>
  <si>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</si>
  <si>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</si>
  <si>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</si>
  <si>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</si>
  <si>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</si>
  <si>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</si>
  <si>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</si>
  <si>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</si>
  <si>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</si>
  <si>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</si>
  <si>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</si>
  <si>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</si>
  <si>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</si>
  <si>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</si>
  <si>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</si>
  <si>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</si>
  <si>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</si>
  <si>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</si>
  <si>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</si>
  <si>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</si>
  <si>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</si>
  <si>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</si>
  <si>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</si>
  <si>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</si>
  <si>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</si>
  <si>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</si>
  <si>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</si>
  <si>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</si>
  <si>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</si>
  <si>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</si>
  <si>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</si>
  <si>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</si>
  <si>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</si>
  <si>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</si>
  <si>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</si>
  <si>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</si>
  <si>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</si>
  <si>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</si>
  <si>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</si>
  <si>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</si>
  <si>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</si>
  <si>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</si>
  <si>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</si>
  <si>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</si>
  <si>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</si>
  <si>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</si>
  <si>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</si>
  <si>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</si>
  <si>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</si>
  <si>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</si>
  <si>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</si>
  <si>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</si>
  <si>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</si>
  <si>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</si>
  <si>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</si>
  <si>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</si>
  <si>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</si>
  <si>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</si>
  <si>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</si>
  <si>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</si>
  <si>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</si>
  <si>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</si>
  <si>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</si>
  <si>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</si>
  <si>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</si>
  <si>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</si>
  <si>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</si>
  <si>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</si>
  <si>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</si>
  <si>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</si>
  <si>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</si>
  <si>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</si>
  <si>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</si>
  <si>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</si>
  <si>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</si>
  <si>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</si>
  <si>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</si>
  <si>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</si>
  <si>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</si>
  <si>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</si>
  <si>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</si>
  <si>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</si>
  <si>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</si>
  <si>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</si>
  <si>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</si>
  <si>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</si>
  <si>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</si>
  <si>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</si>
  <si>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</si>
  <si>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</si>
  <si>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</si>
  <si>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</si>
  <si>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</si>
  <si>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</si>
  <si>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</si>
  <si>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</si>
  <si>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</si>
  <si>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</si>
  <si>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</si>
  <si>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</si>
  <si>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</si>
  <si>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</si>
  <si>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</si>
  <si>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</si>
  <si>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</si>
  <si>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</si>
  <si>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</si>
  <si>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</si>
  <si>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</si>
  <si>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</si>
  <si>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</si>
  <si>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</si>
  <si>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</si>
  <si>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</si>
  <si>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</si>
  <si>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</si>
  <si>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</si>
  <si>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</si>
  <si>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</si>
  <si>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</si>
  <si>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</si>
  <si>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</si>
  <si>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</si>
  <si>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</si>
  <si>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</si>
  <si>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</si>
  <si>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</si>
  <si>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</si>
  <si>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</si>
  <si>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</si>
  <si>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</si>
  <si>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</si>
  <si>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</si>
  <si>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</si>
  <si>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</si>
  <si>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</si>
  <si>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</si>
  <si>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</si>
  <si>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</si>
  <si>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</si>
  <si>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</si>
  <si>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</si>
  <si>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</si>
  <si>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</si>
  <si>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</si>
  <si>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</si>
  <si>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</si>
  <si>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</si>
  <si>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</si>
  <si>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</si>
  <si>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</si>
  <si>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</si>
  <si>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</si>
  <si>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</si>
  <si>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</si>
  <si>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</si>
  <si>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</si>
  <si>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</si>
  <si>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</si>
  <si>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</si>
  <si>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</si>
  <si>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</si>
  <si>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</si>
  <si>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</si>
  <si>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</si>
  <si>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</si>
  <si>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</si>
  <si>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</si>
  <si>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</si>
  <si>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</si>
  <si>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</si>
  <si>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</si>
  <si>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</si>
  <si>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</si>
  <si>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</si>
  <si>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</si>
  <si>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</si>
  <si>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</si>
  <si>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</si>
  <si>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</si>
  <si>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</si>
  <si>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</si>
  <si>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</si>
  <si>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</si>
  <si>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</si>
  <si>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</si>
  <si>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</si>
  <si>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</si>
  <si>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</si>
  <si>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</si>
  <si>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</si>
  <si>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</si>
  <si>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</si>
  <si>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</si>
  <si>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</si>
  <si>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</si>
  <si>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</si>
  <si>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</si>
  <si>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</si>
  <si>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</si>
  <si>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</si>
  <si>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</si>
  <si>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</si>
  <si>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</si>
  <si>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</si>
  <si>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</si>
  <si>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</si>
  <si>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</si>
  <si>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</si>
  <si>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</si>
  <si>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</si>
  <si>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</si>
  <si>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</si>
  <si>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</si>
  <si>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</si>
  <si>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</si>
  <si>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</si>
  <si>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</si>
  <si>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</si>
  <si>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</si>
  <si>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</si>
  <si>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</si>
  <si>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</si>
  <si>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</si>
  <si>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</si>
  <si>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</si>
  <si>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</si>
  <si>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</si>
  <si>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</si>
  <si>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</si>
  <si>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</si>
  <si>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</si>
  <si>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</si>
  <si>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</si>
  <si>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</si>
  <si>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</si>
  <si>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</si>
  <si>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</si>
  <si>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</si>
  <si>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</si>
  <si>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</si>
  <si>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</si>
  <si>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</si>
  <si>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</si>
  <si>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</si>
  <si>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</si>
  <si>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</si>
  <si>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</si>
  <si>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</si>
  <si>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</si>
  <si>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</si>
  <si>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</si>
  <si>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</si>
  <si>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</si>
  <si>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</si>
  <si>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</si>
  <si>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</si>
  <si>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</si>
  <si>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</si>
  <si>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</si>
  <si>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</si>
  <si>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</si>
  <si>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</si>
  <si>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</si>
  <si>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</si>
  <si>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</si>
  <si>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</si>
  <si>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</si>
  <si>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</si>
  <si>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</si>
  <si>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</si>
  <si>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</si>
  <si>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</si>
  <si>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</si>
  <si>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</si>
  <si>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</si>
  <si>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</si>
  <si>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</si>
  <si>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</si>
  <si>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</si>
  <si>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</si>
  <si>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</si>
  <si>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</si>
  <si>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</si>
  <si>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</si>
  <si>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</si>
  <si>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</si>
  <si>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</si>
  <si>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</si>
  <si>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</si>
  <si>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</si>
  <si>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</si>
  <si>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</si>
  <si>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</si>
  <si>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</si>
  <si>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</si>
  <si>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</si>
  <si>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</si>
  <si>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</si>
  <si>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</si>
  <si>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</si>
  <si>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</si>
  <si>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</si>
  <si>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</si>
  <si>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</si>
  <si>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</si>
  <si>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</si>
  <si>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</si>
  <si>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</si>
  <si>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</si>
  <si>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</si>
  <si>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</si>
  <si>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</si>
  <si>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</si>
  <si>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</si>
  <si>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</si>
  <si>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</si>
  <si>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</si>
  <si>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</si>
  <si>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</si>
  <si>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</si>
  <si>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</si>
  <si>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</si>
  <si>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</si>
  <si>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</si>
  <si>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</si>
  <si>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</si>
  <si>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</si>
  <si>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</si>
  <si>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</si>
  <si>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</si>
  <si>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</si>
  <si>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</si>
  <si>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</si>
  <si>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</si>
  <si>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</si>
  <si>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</si>
  <si>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</si>
  <si>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</si>
  <si>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</si>
  <si>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</si>
  <si>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</si>
  <si>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</si>
  <si>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</si>
  <si>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</si>
  <si>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</si>
  <si>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</si>
  <si>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</si>
  <si>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</si>
  <si>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</si>
  <si>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</si>
  <si>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</si>
  <si>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</si>
  <si>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</si>
  <si>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</si>
  <si>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</si>
  <si>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</si>
  <si>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</si>
  <si>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</si>
  <si>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</si>
  <si>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</si>
  <si>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</si>
  <si>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</si>
  <si>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</si>
  <si>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</si>
  <si>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</si>
  <si>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</si>
  <si>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</si>
  <si>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</si>
  <si>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</si>
  <si>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</si>
  <si>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</si>
  <si>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</si>
  <si>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</si>
  <si>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</si>
  <si>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</si>
  <si>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</si>
  <si>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</si>
  <si>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</si>
  <si>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</si>
  <si>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</si>
  <si>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</si>
  <si>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</si>
  <si>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</si>
  <si>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</si>
  <si>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</si>
  <si>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</si>
  <si>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</si>
  <si>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</si>
  <si>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</si>
  <si>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</si>
  <si>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</si>
  <si>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</si>
  <si>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</si>
  <si>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</si>
  <si>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</si>
  <si>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</si>
  <si>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</si>
  <si>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</si>
  <si>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</si>
  <si>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</si>
  <si>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</si>
  <si>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</si>
  <si>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</si>
  <si>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</si>
  <si>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</si>
  <si>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</si>
  <si>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</si>
  <si>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</si>
  <si>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</si>
  <si>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</si>
  <si>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</si>
  <si>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</si>
  <si>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</si>
  <si>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</si>
  <si>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</si>
  <si>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</si>
  <si>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</si>
  <si>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</si>
  <si>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</si>
  <si>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</si>
  <si>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</si>
  <si>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</si>
  <si>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</si>
  <si>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</si>
  <si>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</si>
  <si>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</si>
  <si>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</si>
  <si>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</si>
  <si>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</si>
  <si>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</si>
  <si>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</si>
  <si>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</si>
  <si>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</si>
  <si>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</si>
  <si>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</si>
  <si>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</si>
  <si>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</si>
  <si>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</si>
  <si>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</si>
  <si>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</si>
  <si>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</si>
  <si>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</si>
  <si>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</si>
  <si>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</si>
  <si>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</si>
  <si>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</si>
  <si>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</si>
  <si>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</si>
  <si>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</si>
  <si>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</si>
  <si>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</si>
  <si>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</si>
  <si>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</si>
  <si>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</si>
  <si>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</si>
  <si>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</si>
  <si>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</si>
  <si>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</si>
  <si>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</si>
  <si>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</si>
  <si>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</si>
  <si>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</si>
  <si>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</si>
  <si>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</si>
  <si>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</si>
  <si>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</si>
  <si>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</si>
  <si>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</si>
  <si>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</si>
  <si>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</si>
  <si>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</si>
  <si>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</si>
  <si>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</si>
  <si>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</si>
  <si>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</si>
  <si>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</si>
  <si>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</si>
  <si>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</si>
  <si>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</si>
  <si>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</si>
  <si>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</si>
  <si>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</si>
  <si>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</si>
  <si>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</si>
  <si>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</si>
  <si>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</si>
  <si>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</si>
  <si>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</si>
  <si>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</si>
  <si>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</si>
  <si>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</si>
  <si>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</si>
  <si>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</si>
  <si>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</si>
  <si>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</si>
  <si>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</si>
  <si>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</si>
  <si>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</si>
  <si>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</si>
  <si>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</si>
  <si>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</si>
  <si>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</si>
  <si>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</si>
  <si>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</si>
  <si>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</si>
  <si>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</si>
  <si>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</si>
  <si>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</si>
  <si>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</si>
  <si>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</si>
  <si>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</si>
  <si>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</si>
  <si>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</si>
  <si>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</si>
  <si>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</si>
  <si>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</si>
  <si>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</si>
  <si>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</si>
  <si>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</si>
  <si>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</si>
  <si>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</si>
  <si>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</si>
  <si>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</si>
  <si>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</si>
  <si>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</si>
  <si>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</si>
  <si>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</si>
  <si>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</si>
  <si>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</si>
  <si>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</si>
  <si>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</si>
  <si>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</si>
  <si>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</si>
  <si>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</si>
  <si>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</si>
  <si>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</si>
  <si>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</si>
  <si>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</si>
  <si>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</si>
  <si>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</si>
  <si>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</si>
  <si>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</si>
  <si>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</si>
  <si>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</si>
  <si>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</si>
  <si>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</si>
  <si>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</si>
  <si>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</si>
  <si>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</si>
  <si>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</si>
  <si>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</si>
  <si>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</si>
  <si>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</si>
  <si>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</si>
  <si>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</si>
  <si>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</si>
  <si>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</si>
  <si>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</si>
  <si>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</si>
  <si>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</si>
  <si>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</si>
  <si>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</si>
  <si>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</si>
  <si>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</si>
  <si>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</si>
  <si>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</si>
  <si>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</si>
  <si>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</si>
  <si>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</si>
  <si>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</si>
  <si>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</si>
  <si>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</si>
  <si>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</si>
  <si>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</si>
  <si>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</si>
  <si>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</si>
  <si>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</si>
  <si>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</si>
  <si>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</si>
  <si>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</si>
  <si>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</si>
  <si>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</si>
  <si>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</si>
  <si>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</si>
  <si>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</si>
  <si>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</si>
  <si>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</si>
  <si>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</si>
  <si>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</si>
  <si>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</si>
  <si>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</si>
  <si>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</si>
  <si>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</si>
  <si>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</si>
  <si>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</si>
  <si>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</si>
  <si>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</si>
  <si>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</si>
  <si>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</si>
  <si>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</si>
  <si>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</si>
  <si>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</si>
  <si>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</si>
  <si>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</si>
  <si>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</si>
  <si>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</si>
  <si>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</si>
  <si>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</si>
  <si>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</si>
  <si>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</si>
  <si>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</si>
  <si>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</si>
  <si>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</si>
  <si>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</si>
  <si>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</si>
  <si>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</si>
  <si>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</si>
  <si>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</si>
  <si>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</si>
  <si>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</si>
  <si>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</si>
  <si>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</si>
  <si>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</si>
  <si>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</si>
  <si>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</si>
  <si>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</si>
  <si>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</si>
  <si>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</si>
  <si>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</si>
  <si>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</si>
  <si>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</si>
  <si>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</si>
  <si>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</si>
  <si>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</si>
  <si>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</si>
  <si>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</si>
  <si>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</si>
  <si>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</si>
  <si>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</si>
  <si>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</si>
  <si>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</si>
  <si>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</si>
  <si>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</si>
  <si>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</si>
  <si>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</si>
  <si>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</si>
  <si>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</si>
  <si>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</si>
  <si>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</si>
  <si>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</si>
  <si>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</si>
  <si>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</si>
  <si>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</si>
  <si>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</si>
  <si>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</si>
  <si>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</si>
  <si>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</si>
  <si>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</si>
  <si>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</si>
  <si>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</si>
  <si>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</si>
  <si>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</si>
  <si>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</si>
  <si>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</si>
  <si>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</si>
  <si>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</si>
  <si>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</si>
  <si>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</si>
  <si>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</si>
  <si>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</si>
  <si>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</si>
  <si>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</si>
  <si>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</si>
  <si>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</si>
  <si>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</si>
  <si>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</si>
  <si>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</si>
  <si>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</si>
  <si>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</si>
  <si>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</si>
  <si>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</si>
  <si>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</si>
  <si>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</si>
  <si>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</si>
  <si>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</si>
  <si>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</si>
  <si>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</si>
  <si>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</si>
  <si>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</si>
  <si>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</si>
  <si>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</si>
  <si>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</si>
  <si>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</si>
  <si>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</si>
  <si>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</si>
  <si>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</si>
  <si>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</si>
  <si>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</si>
  <si>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</si>
  <si>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</si>
  <si>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</si>
  <si>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</si>
  <si>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</si>
  <si>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</si>
  <si>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</si>
  <si>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</si>
  <si>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</si>
  <si>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</si>
  <si>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</si>
  <si>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</si>
  <si>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</si>
  <si>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</si>
  <si>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</si>
  <si>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</si>
  <si>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</si>
  <si>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</si>
  <si>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</si>
  <si>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</si>
  <si>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</si>
  <si>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</si>
  <si>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</si>
  <si>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</si>
  <si>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</si>
  <si>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</si>
  <si>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</si>
  <si>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</si>
  <si>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</si>
  <si>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</si>
  <si>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</si>
  <si>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</si>
  <si>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</si>
  <si>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</si>
  <si>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</si>
  <si>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</si>
  <si>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</si>
  <si>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</si>
  <si>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</si>
  <si>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</si>
  <si>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</si>
  <si>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</si>
  <si>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</si>
  <si>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</si>
  <si>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</si>
  <si>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</si>
  <si>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</si>
  <si>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</si>
  <si>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</si>
  <si>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</si>
  <si>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</si>
  <si>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</si>
  <si>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</si>
  <si>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</si>
  <si>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</si>
  <si>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</si>
  <si>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</si>
  <si>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</si>
  <si>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</si>
  <si>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</si>
  <si>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</si>
  <si>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</si>
  <si>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</si>
  <si>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</si>
  <si>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</si>
  <si>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</si>
  <si>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</si>
  <si>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</si>
  <si>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</si>
  <si>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</si>
  <si>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</si>
  <si>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</si>
  <si>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</si>
  <si>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</si>
  <si>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</si>
  <si>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</si>
  <si>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</si>
  <si>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</si>
  <si>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</si>
  <si>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</si>
  <si>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</si>
  <si>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</si>
  <si>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</si>
  <si>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</si>
  <si>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</si>
  <si>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</si>
  <si>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</si>
  <si>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</si>
  <si>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</si>
  <si>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</si>
  <si>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</si>
  <si>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</si>
  <si>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</si>
  <si>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</si>
  <si>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</si>
  <si>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</si>
  <si>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</si>
  <si>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</si>
  <si>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</si>
  <si>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</si>
  <si>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</si>
  <si>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</si>
  <si>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</si>
  <si>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</si>
  <si>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</si>
  <si>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</si>
  <si>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</si>
  <si>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</si>
  <si>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</si>
  <si>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</si>
  <si>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</si>
  <si>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</si>
  <si>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</si>
  <si>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</si>
  <si>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</si>
  <si>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</si>
  <si>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</si>
  <si>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</si>
  <si>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</si>
  <si>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</si>
  <si>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</si>
  <si>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</si>
  <si>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</si>
  <si>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</si>
  <si>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</si>
  <si>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</si>
  <si>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</si>
  <si>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</si>
  <si>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</si>
  <si>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</si>
  <si>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</si>
  <si>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</si>
  <si>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</si>
  <si>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</si>
  <si>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</si>
  <si>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</si>
  <si>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</si>
  <si>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</si>
  <si>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</si>
  <si>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</si>
  <si>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</si>
  <si>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</si>
  <si>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</si>
  <si>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</si>
  <si>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</si>
  <si>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</si>
  <si>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</si>
  <si>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</si>
  <si>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</si>
  <si>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</si>
  <si>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</si>
  <si>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</si>
  <si>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</si>
  <si>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</si>
  <si>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</si>
  <si>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</si>
  <si>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</si>
  <si>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</si>
  <si>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</si>
  <si>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</si>
  <si>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</si>
  <si>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</si>
  <si>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</si>
  <si>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</si>
  <si>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</si>
  <si>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</si>
  <si>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</si>
  <si>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</si>
  <si>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</si>
  <si>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</si>
  <si>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</si>
  <si>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</si>
  <si>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</si>
  <si>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</si>
  <si>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</si>
  <si>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</si>
  <si>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</si>
  <si>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</si>
  <si>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</si>
  <si>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</si>
  <si>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</si>
  <si>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</si>
  <si>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</si>
  <si>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</si>
  <si>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</si>
  <si>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</si>
  <si>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</si>
  <si>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</si>
  <si>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</si>
  <si>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</si>
  <si>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</si>
  <si>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</si>
  <si>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</si>
  <si>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</si>
  <si>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</si>
  <si>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</si>
  <si>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</si>
  <si>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</si>
  <si>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</si>
  <si>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</si>
  <si>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</si>
  <si>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</si>
  <si>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</si>
  <si>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</si>
  <si>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</si>
  <si>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</si>
  <si>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</si>
  <si>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</si>
  <si>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</si>
  <si>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</si>
  <si>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</si>
  <si>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</si>
  <si>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</si>
  <si>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</si>
  <si>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</si>
  <si>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</si>
  <si>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</si>
  <si>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</si>
  <si>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</si>
  <si>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</si>
  <si>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</si>
  <si>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</si>
  <si>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</si>
  <si>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</si>
  <si>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</si>
  <si>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</si>
  <si>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</si>
  <si>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</si>
  <si>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</si>
  <si>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</si>
  <si>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</si>
  <si>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</si>
  <si>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</si>
  <si>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</si>
  <si>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</si>
  <si>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</si>
  <si>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</si>
  <si>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</si>
  <si>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</si>
  <si>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</si>
  <si>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</si>
  <si>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</si>
  <si>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</si>
  <si>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</si>
  <si>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</si>
  <si>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</si>
  <si>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</si>
  <si>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</si>
  <si>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</si>
  <si>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</si>
  <si>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</si>
  <si>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</si>
  <si>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</si>
  <si>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</si>
  <si>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</si>
  <si>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</si>
  <si>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</si>
  <si>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</si>
  <si>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</si>
  <si>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</si>
  <si>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</si>
  <si>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</si>
  <si>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</si>
  <si>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</si>
  <si>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</si>
  <si>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</si>
  <si>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</si>
  <si>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</si>
  <si>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</si>
  <si>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</si>
  <si>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</si>
  <si>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</si>
  <si>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</si>
  <si>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</si>
  <si>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</si>
  <si>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</si>
  <si>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</si>
  <si>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</si>
  <si>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</si>
  <si>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</si>
  <si>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</si>
  <si>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</si>
  <si>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</si>
  <si>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</si>
  <si>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</si>
  <si>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</si>
  <si>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</si>
  <si>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</si>
  <si>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</si>
  <si>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</si>
  <si>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</si>
  <si>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</si>
  <si>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</si>
  <si>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</si>
  <si>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</si>
  <si>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</si>
  <si>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</si>
  <si>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</si>
  <si>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</si>
  <si>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</si>
  <si>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</si>
  <si>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</si>
  <si>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</si>
  <si>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</si>
  <si>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</si>
  <si>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</si>
  <si>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</si>
  <si>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</si>
  <si>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</si>
  <si>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</si>
  <si>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</si>
  <si>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</si>
  <si>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</si>
  <si>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</si>
  <si>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</si>
  <si>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</si>
  <si>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</si>
  <si>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</si>
  <si>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</si>
  <si>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</si>
  <si>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</si>
  <si>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</si>
  <si>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</si>
  <si>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</si>
  <si>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</si>
  <si>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</si>
  <si>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</si>
  <si>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</si>
  <si>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</si>
  <si>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</si>
  <si>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</si>
  <si>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</si>
  <si>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</si>
  <si>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</si>
  <si>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</si>
  <si>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</si>
  <si>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</si>
  <si>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</si>
  <si>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</si>
  <si>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</si>
  <si>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</si>
  <si>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</si>
  <si>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</si>
  <si>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</si>
  <si>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</si>
  <si>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</si>
  <si>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</si>
  <si>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</si>
  <si>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</si>
  <si>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</si>
  <si>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</si>
  <si>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</si>
  <si>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</si>
  <si>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</si>
  <si>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</si>
  <si>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</si>
  <si>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</si>
  <si>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</si>
  <si>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</si>
  <si>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</si>
  <si>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</si>
  <si>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</si>
  <si>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</si>
  <si>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</si>
  <si>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</si>
  <si>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</si>
  <si>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</si>
  <si>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</si>
  <si>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</si>
  <si>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</si>
  <si>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</si>
  <si>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</si>
  <si>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</si>
  <si>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</si>
  <si>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</si>
  <si>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</si>
  <si>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</si>
  <si>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</si>
  <si>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</si>
  <si>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</si>
  <si>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</si>
  <si>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</si>
  <si>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</si>
  <si>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</si>
  <si>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</si>
  <si>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</si>
  <si>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</si>
  <si>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</si>
  <si>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</si>
  <si>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</si>
  <si>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</si>
  <si>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</si>
  <si>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</si>
  <si>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</si>
  <si>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</si>
  <si>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</si>
  <si>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</si>
  <si>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</si>
  <si>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</si>
  <si>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</si>
  <si>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</si>
  <si>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</si>
  <si>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</si>
  <si>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</si>
  <si>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</si>
  <si>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</si>
  <si>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</si>
  <si>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</si>
  <si>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</si>
  <si>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</si>
  <si>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</si>
  <si>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</si>
  <si>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</si>
  <si>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</si>
  <si>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</si>
  <si>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</si>
  <si>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</si>
  <si>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</si>
  <si>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</si>
  <si>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</si>
  <si>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</si>
  <si>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</si>
  <si>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</si>
  <si>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</si>
  <si>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</si>
  <si>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</si>
  <si>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</si>
  <si>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</si>
  <si>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</si>
  <si>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</si>
  <si>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</si>
  <si>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</si>
  <si>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</si>
  <si>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</si>
  <si>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</si>
  <si>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</si>
  <si>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</si>
  <si>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</si>
  <si>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</si>
  <si>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</si>
  <si>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</si>
  <si>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</si>
  <si>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</si>
  <si>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</si>
  <si>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</si>
  <si>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</si>
  <si>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</si>
  <si>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</si>
  <si>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</si>
  <si>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</si>
  <si>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</si>
  <si>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</si>
  <si>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</si>
  <si>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</si>
  <si>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</si>
  <si>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</si>
  <si>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</si>
  <si>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</si>
  <si>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</si>
  <si>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</si>
  <si>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</si>
  <si>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</si>
  <si>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</si>
  <si>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</si>
  <si>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</si>
  <si>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</si>
  <si>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</si>
  <si>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</si>
  <si>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</si>
  <si>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</si>
  <si>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</si>
  <si>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</si>
  <si>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</si>
  <si>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</si>
  <si>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</si>
  <si>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</si>
  <si>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</si>
  <si>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</si>
  <si>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</si>
  <si>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</si>
  <si>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</si>
  <si>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</si>
  <si>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</si>
  <si>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</si>
  <si>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</si>
  <si>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</si>
  <si>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</si>
  <si>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</si>
  <si>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</si>
  <si>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</si>
  <si>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</si>
  <si>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</si>
  <si>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</si>
  <si>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</si>
  <si>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</si>
  <si>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</si>
  <si>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</si>
  <si>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</si>
  <si>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</si>
  <si>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</si>
  <si>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</si>
  <si>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</si>
  <si>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</si>
  <si>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</si>
  <si>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</si>
  <si>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</si>
  <si>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</si>
  <si>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</si>
  <si>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</si>
  <si>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</si>
  <si>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</si>
  <si>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</si>
  <si>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</si>
  <si>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</si>
  <si>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</si>
  <si>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</si>
  <si>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</si>
  <si>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</si>
  <si>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</si>
  <si>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</si>
  <si>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</si>
  <si>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</si>
  <si>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</si>
  <si>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</si>
  <si>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</si>
  <si>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</si>
  <si>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</si>
  <si>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</si>
  <si>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</si>
  <si>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</si>
  <si>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</si>
  <si>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</si>
  <si>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</si>
  <si>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</si>
  <si>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</si>
  <si>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</si>
  <si>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</si>
  <si>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</si>
  <si>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</si>
  <si>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</si>
  <si>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</si>
  <si>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</si>
  <si>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</si>
  <si>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</si>
  <si>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</si>
  <si>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</si>
  <si>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</si>
  <si>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</si>
  <si>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</si>
  <si>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</si>
  <si>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</si>
  <si>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</si>
  <si>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</si>
  <si>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</si>
  <si>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</si>
  <si>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</si>
  <si>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</si>
  <si>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</si>
  <si>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</si>
  <si>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</si>
  <si>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</si>
  <si>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</si>
  <si>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</si>
  <si>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</si>
  <si>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</si>
  <si>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</si>
  <si>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</si>
  <si>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</si>
  <si>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</si>
  <si>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</si>
  <si>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</si>
  <si>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</si>
  <si>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</si>
  <si>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</si>
  <si>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</si>
  <si>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</si>
  <si>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</si>
  <si>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</si>
  <si>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</si>
  <si>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</si>
  <si>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</si>
  <si>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</si>
  <si>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</si>
  <si>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</si>
  <si>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</si>
  <si>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</si>
  <si>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</si>
  <si>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</si>
  <si>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</si>
  <si>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</si>
  <si>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</si>
  <si>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</si>
  <si>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</si>
  <si>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</si>
  <si>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</si>
  <si>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</si>
  <si>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</si>
  <si>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</si>
  <si>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</si>
  <si>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</si>
  <si>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</si>
  <si>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</si>
  <si>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</si>
  <si>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</si>
  <si>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</si>
  <si>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</si>
  <si>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</si>
  <si>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</si>
  <si>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</si>
  <si>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</si>
  <si>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</si>
  <si>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</si>
  <si>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</si>
  <si>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</si>
  <si>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</si>
  <si>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</si>
  <si>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</si>
  <si>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</si>
  <si>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</si>
  <si>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</si>
  <si>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</si>
  <si>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</si>
  <si>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</si>
  <si>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</si>
  <si>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</si>
  <si>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</si>
  <si>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</si>
  <si>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</si>
  <si>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</si>
  <si>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</si>
  <si>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</si>
  <si>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</si>
  <si>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</si>
  <si>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</si>
  <si>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</si>
  <si>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</si>
  <si>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</si>
  <si>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</si>
  <si>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</si>
  <si>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</si>
  <si>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</si>
  <si>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</si>
  <si>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</si>
  <si>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</si>
  <si>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</si>
  <si>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</si>
  <si>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</si>
  <si>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</si>
  <si>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</si>
  <si>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</si>
  <si>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</si>
  <si>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</si>
  <si>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</si>
  <si>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</si>
  <si>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</si>
  <si>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</si>
  <si>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</si>
  <si>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</si>
  <si>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</si>
  <si>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</si>
  <si>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</si>
  <si>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</si>
  <si>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</si>
  <si>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</si>
  <si>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</si>
  <si>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</si>
  <si>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</si>
  <si>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</si>
  <si>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</si>
  <si>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</si>
  <si>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</si>
  <si>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</si>
  <si>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</si>
  <si>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</si>
  <si>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</si>
  <si>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</si>
  <si>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</si>
  <si>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</si>
  <si>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</si>
  <si>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</si>
  <si>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</si>
  <si>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</si>
  <si>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</si>
  <si>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</si>
  <si>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</si>
  <si>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</si>
  <si>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</si>
  <si>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</si>
  <si>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</si>
  <si>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</si>
  <si>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</si>
  <si>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</si>
  <si>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</si>
  <si>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</si>
  <si>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</si>
  <si>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</si>
  <si>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</si>
  <si>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</si>
  <si>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</si>
  <si>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</si>
  <si>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</si>
  <si>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</si>
  <si>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</si>
  <si>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</si>
  <si>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</si>
  <si>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</si>
  <si>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</si>
  <si>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</si>
  <si>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</si>
  <si>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</si>
  <si>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</si>
  <si>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</si>
  <si>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</si>
  <si>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</si>
  <si>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</si>
  <si>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</si>
  <si>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</si>
  <si>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</si>
  <si>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</si>
  <si>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</si>
  <si>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</si>
  <si>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</si>
  <si>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</si>
  <si>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</si>
  <si>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</si>
  <si>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</si>
  <si>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</si>
  <si>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</si>
  <si>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</si>
  <si>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</si>
  <si>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</si>
  <si>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</si>
  <si>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</si>
  <si>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</si>
  <si>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</si>
  <si>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</si>
  <si>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</si>
  <si>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</si>
  <si>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</si>
  <si>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</si>
  <si>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</si>
  <si>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</si>
  <si>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</si>
  <si>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</si>
  <si>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</si>
  <si>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</si>
  <si>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</si>
  <si>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</si>
  <si>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</si>
  <si>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</si>
  <si>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</si>
  <si>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</si>
  <si>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</si>
  <si>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</si>
  <si>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</si>
  <si>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</si>
  <si>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</si>
  <si>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</si>
  <si>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</si>
  <si>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</si>
  <si>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</si>
  <si>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</si>
  <si>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</si>
  <si>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</si>
  <si>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</si>
  <si>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</si>
  <si>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</si>
  <si>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</si>
  <si>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</si>
  <si>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</si>
  <si>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</si>
  <si>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</si>
  <si>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</si>
  <si>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</si>
  <si>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</si>
  <si>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</si>
  <si>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</si>
  <si>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</si>
  <si>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</si>
  <si>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</si>
  <si>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</si>
  <si>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</si>
  <si>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</si>
  <si>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</si>
  <si>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</si>
  <si>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</si>
  <si>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</si>
  <si>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</si>
  <si>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</si>
  <si>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</si>
  <si>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</si>
  <si>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</si>
  <si>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</si>
  <si>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</si>
  <si>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</si>
  <si>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</si>
  <si>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</si>
  <si>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</si>
  <si>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</si>
  <si>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</si>
  <si>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</si>
  <si>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</si>
  <si>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</si>
  <si>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</si>
  <si>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</si>
  <si>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</si>
  <si>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</si>
  <si>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</si>
  <si>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</si>
  <si>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</si>
  <si>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</si>
  <si>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</si>
  <si>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</si>
  <si>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</si>
  <si>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</si>
  <si>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</si>
  <si>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</si>
  <si>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</si>
  <si>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</si>
  <si>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</si>
  <si>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</si>
  <si>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</si>
  <si>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</si>
  <si>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</si>
  <si>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</si>
  <si>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</si>
  <si>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</si>
  <si>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</si>
  <si>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</si>
  <si>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</si>
  <si>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</si>
  <si>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</si>
  <si>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</si>
  <si>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</si>
  <si>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</si>
  <si>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</si>
  <si>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</si>
  <si>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</si>
  <si>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</si>
  <si>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</si>
  <si>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</si>
  <si>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</si>
  <si>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</si>
  <si>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</si>
  <si>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</si>
  <si>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</si>
  <si>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</si>
  <si>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</si>
  <si>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</si>
  <si>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</si>
  <si>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</si>
  <si>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</si>
  <si>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</si>
  <si>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</si>
  <si>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</si>
  <si>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</si>
  <si>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</si>
  <si>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</si>
  <si>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</si>
  <si>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</si>
  <si>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</si>
  <si>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</si>
  <si>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</si>
  <si>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</si>
  <si>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</si>
  <si>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</si>
  <si>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</si>
  <si>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</si>
  <si>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</si>
  <si>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</si>
  <si>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</si>
  <si>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</si>
  <si>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</si>
  <si>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</si>
  <si>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</si>
  <si>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</si>
  <si>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</si>
  <si>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</si>
  <si>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</si>
  <si>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</si>
  <si>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</si>
  <si>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</si>
  <si>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</si>
  <si>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</si>
  <si>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</si>
  <si>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</si>
  <si>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</si>
  <si>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</si>
  <si>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</si>
  <si>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</si>
  <si>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</si>
  <si>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</si>
  <si>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</si>
  <si>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</si>
  <si>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</si>
  <si>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</si>
  <si>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</si>
  <si>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</si>
  <si>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</si>
  <si>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</si>
  <si>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</si>
  <si>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</si>
  <si>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</si>
  <si>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</si>
  <si>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</si>
  <si>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</si>
  <si>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</si>
  <si>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</si>
  <si>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</si>
  <si>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</si>
  <si>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</si>
  <si>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</si>
  <si>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</si>
  <si>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</si>
  <si>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</si>
  <si>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</si>
  <si>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</si>
  <si>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</si>
  <si>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</si>
  <si>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</si>
  <si>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</si>
  <si>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</si>
  <si>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</si>
  <si>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</si>
  <si>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</si>
  <si>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</si>
  <si>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</si>
  <si>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</si>
  <si>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</si>
  <si>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</si>
  <si>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</si>
  <si>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</si>
  <si>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</si>
  <si>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</si>
  <si>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</si>
  <si>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</si>
  <si>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</si>
  <si>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</si>
  <si>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</si>
  <si>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</si>
  <si>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</si>
  <si>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</si>
  <si>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</si>
  <si>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</si>
  <si>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</si>
  <si>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</si>
  <si>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</si>
  <si>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</si>
  <si>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</si>
  <si>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</si>
  <si>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</si>
  <si>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</si>
  <si>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</si>
  <si>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</si>
  <si>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</si>
  <si>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</si>
  <si>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</si>
  <si>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</si>
  <si>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</si>
  <si>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</si>
  <si>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</si>
  <si>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</si>
  <si>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</si>
  <si>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</si>
  <si>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</si>
  <si>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</si>
  <si>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</si>
  <si>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</si>
  <si>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</si>
  <si>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</si>
  <si>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</si>
  <si>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</si>
  <si>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</si>
  <si>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</si>
  <si>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</si>
  <si>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</si>
  <si>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</si>
  <si>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</si>
  <si>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</si>
  <si>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</si>
  <si>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</si>
  <si>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</si>
  <si>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</si>
  <si>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</si>
  <si>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</si>
  <si>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</si>
  <si>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</si>
  <si>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</si>
  <si>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</si>
  <si>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</si>
  <si>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</si>
  <si>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</si>
  <si>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</si>
  <si>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</si>
  <si>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</si>
  <si>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</si>
  <si>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</si>
  <si>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</si>
  <si>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</si>
  <si>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</si>
  <si>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</si>
  <si>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</si>
  <si>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</si>
  <si>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</si>
  <si>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</si>
  <si>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</si>
  <si>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</si>
  <si>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</si>
  <si>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</si>
  <si>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</si>
  <si>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</si>
  <si>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</si>
  <si>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</si>
  <si>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</si>
  <si>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</si>
  <si>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</si>
  <si>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</si>
  <si>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</si>
  <si>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</si>
  <si>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</si>
  <si>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</si>
  <si>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</si>
  <si>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</si>
  <si>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</si>
  <si>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</si>
  <si>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</si>
  <si>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</si>
  <si>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</si>
  <si>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</si>
  <si>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</si>
  <si>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</si>
  <si>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</si>
  <si>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</si>
  <si>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</si>
  <si>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</si>
  <si>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</si>
  <si>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</si>
  <si>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</si>
  <si>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</si>
  <si>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</si>
  <si>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</si>
  <si>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</si>
  <si>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</si>
  <si>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</si>
  <si>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</si>
  <si>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</si>
  <si>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</si>
  <si>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</si>
  <si>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</si>
  <si>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</si>
  <si>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</si>
  <si>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</si>
  <si>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</si>
  <si>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</si>
  <si>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</si>
  <si>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</si>
  <si>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</si>
  <si>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</si>
  <si>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</si>
  <si>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</si>
  <si>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</si>
  <si>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</si>
  <si>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</si>
  <si>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</si>
  <si>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</si>
  <si>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</si>
  <si>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</si>
  <si>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</si>
  <si>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</si>
  <si>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</si>
  <si>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</si>
  <si>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</si>
  <si>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</si>
  <si>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</si>
  <si>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</si>
  <si>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</si>
  <si>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</si>
  <si>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</si>
  <si>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</si>
  <si>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</si>
  <si>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</si>
  <si>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</si>
  <si>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</si>
  <si>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</si>
  <si>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</si>
  <si>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</si>
  <si>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</si>
  <si>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</si>
  <si>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</si>
  <si>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</si>
  <si>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</si>
  <si>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</si>
  <si>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</si>
  <si>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</si>
  <si>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</si>
  <si>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</si>
  <si>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</si>
  <si>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</si>
  <si>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</si>
  <si>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</si>
  <si>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</si>
  <si>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</si>
  <si>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</si>
  <si>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</si>
  <si>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</si>
  <si>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</si>
  <si>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</si>
  <si>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</si>
  <si>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</si>
  <si>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</si>
  <si>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</si>
  <si>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</si>
  <si>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</si>
  <si>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</si>
  <si>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</si>
  <si>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</si>
  <si>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</si>
  <si>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</si>
  <si>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</si>
  <si>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</si>
  <si>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</si>
  <si>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</si>
  <si>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</si>
  <si>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</si>
  <si>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</si>
  <si>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</si>
  <si>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</si>
  <si>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</si>
  <si>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</si>
  <si>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</si>
  <si>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</si>
  <si>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</si>
  <si>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</si>
  <si>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</si>
  <si>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</si>
  <si>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</si>
  <si>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</si>
  <si>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</si>
  <si>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</si>
  <si>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</si>
  <si>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</si>
  <si>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</si>
  <si>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</si>
  <si>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</si>
  <si>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</si>
  <si>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</si>
  <si>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</si>
  <si>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</si>
  <si>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</si>
  <si>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</si>
  <si>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</si>
  <si>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</si>
  <si>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</si>
  <si>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</si>
  <si>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</si>
  <si>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</si>
  <si>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</si>
  <si>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</si>
  <si>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</si>
  <si>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</si>
  <si>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</si>
  <si>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</si>
  <si>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</si>
  <si>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</si>
  <si>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</si>
  <si>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</si>
  <si>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</si>
  <si>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</si>
  <si>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</si>
  <si>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</si>
  <si>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</si>
  <si>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</si>
  <si>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</si>
  <si>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</si>
  <si>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</si>
  <si>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</si>
  <si>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</si>
  <si>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</si>
  <si>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</si>
  <si>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</si>
  <si>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</si>
  <si>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</si>
  <si>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</si>
  <si>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</si>
  <si>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</si>
  <si>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</si>
  <si>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</si>
  <si>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</si>
  <si>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</si>
  <si>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</si>
  <si>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</si>
  <si>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</si>
  <si>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</si>
  <si>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</si>
  <si>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</si>
  <si>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</si>
  <si>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</si>
  <si>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</si>
  <si>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</si>
  <si>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</si>
  <si>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</si>
  <si>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</si>
  <si>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</si>
  <si>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</si>
  <si>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</si>
  <si>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</si>
  <si>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</si>
  <si>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</si>
  <si>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</si>
  <si>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</si>
  <si>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</si>
  <si>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</si>
  <si>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</si>
  <si>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</si>
  <si>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</si>
  <si>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</si>
  <si>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</si>
  <si>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</si>
  <si>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</si>
  <si>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</si>
  <si>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</si>
  <si>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</si>
  <si>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</si>
  <si>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</si>
  <si>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</si>
  <si>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</si>
  <si>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</si>
  <si>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</si>
  <si>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</si>
  <si>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</si>
  <si>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</si>
  <si>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</si>
  <si>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</si>
  <si>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</si>
  <si>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</si>
  <si>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</si>
  <si>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</si>
  <si>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</si>
  <si>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</si>
  <si>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</si>
  <si>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</si>
  <si>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</si>
  <si>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</si>
  <si>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</si>
  <si>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</si>
  <si>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</si>
  <si>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</si>
  <si>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</si>
  <si>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</si>
  <si>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</si>
  <si>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</si>
  <si>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</si>
  <si>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</si>
  <si>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</si>
  <si>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</si>
  <si>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</si>
  <si>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</si>
  <si>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</si>
  <si>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</si>
  <si>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</si>
  <si>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</si>
  <si>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</si>
  <si>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</si>
  <si>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</si>
  <si>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</si>
  <si>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</si>
  <si>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</si>
  <si>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</si>
  <si>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</si>
  <si>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</si>
  <si>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</si>
  <si>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</si>
  <si>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</si>
  <si>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</si>
  <si>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</si>
  <si>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</si>
  <si>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</si>
  <si>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</si>
  <si>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</si>
  <si>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</si>
  <si>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</si>
  <si>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</si>
  <si>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</si>
  <si>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</si>
  <si>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</si>
  <si>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</si>
  <si>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</si>
  <si>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</si>
  <si>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</si>
  <si>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</si>
  <si>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</si>
  <si>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</si>
  <si>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</si>
  <si>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</si>
  <si>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</si>
  <si>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</si>
  <si>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</si>
  <si>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</si>
  <si>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</si>
  <si>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</si>
  <si>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</si>
  <si>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</si>
  <si>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</si>
  <si>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</si>
  <si>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</si>
  <si>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</si>
  <si>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</si>
  <si>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</si>
  <si>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</si>
  <si>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</si>
  <si>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</si>
  <si>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</si>
  <si>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</si>
  <si>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</si>
  <si>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</si>
  <si>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</si>
  <si>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</si>
  <si>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</si>
  <si>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</si>
  <si>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</si>
  <si>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</si>
  <si>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</si>
  <si>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</si>
  <si>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</si>
  <si>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</si>
  <si>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</si>
  <si>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</si>
  <si>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</si>
  <si>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</si>
  <si>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</si>
  <si>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</si>
  <si>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</si>
  <si>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</si>
  <si>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</si>
  <si>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</si>
  <si>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</si>
  <si>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</si>
  <si>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</si>
  <si>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</si>
  <si>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</si>
  <si>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</si>
  <si>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</si>
  <si>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</si>
  <si>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</si>
  <si>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</si>
  <si>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</si>
  <si>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</si>
  <si>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</si>
  <si>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</si>
  <si>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</si>
  <si>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</si>
  <si>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</si>
  <si>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</si>
  <si>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</si>
  <si>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</si>
  <si>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</si>
  <si>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</si>
  <si>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</si>
  <si>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</si>
  <si>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</si>
  <si>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</si>
  <si>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</si>
  <si>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</si>
  <si>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</si>
  <si>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</si>
  <si>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</si>
  <si>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</si>
  <si>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</si>
  <si>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</si>
  <si>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</si>
  <si>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</si>
  <si>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</si>
  <si>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</si>
  <si>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</si>
  <si>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</si>
  <si>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</si>
  <si>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</si>
  <si>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</si>
  <si>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</si>
  <si>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</si>
  <si>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</si>
  <si>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</si>
  <si>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</si>
  <si>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</si>
  <si>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</si>
  <si>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</si>
  <si>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</si>
  <si>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</si>
  <si>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</si>
  <si>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</si>
  <si>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</si>
  <si>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</si>
  <si>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</si>
  <si>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</si>
  <si>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</si>
  <si>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</si>
  <si>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</si>
  <si>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</si>
  <si>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</si>
  <si>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</si>
  <si>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</si>
  <si>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</si>
  <si>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</si>
  <si>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</si>
  <si>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</si>
  <si>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</si>
  <si>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</si>
  <si>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</si>
  <si>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</si>
  <si>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</si>
  <si>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</si>
  <si>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</si>
  <si>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</si>
  <si>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</si>
  <si>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</si>
  <si>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</si>
  <si>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</si>
  <si>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</si>
  <si>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</si>
  <si>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</si>
  <si>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</si>
  <si>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</si>
  <si>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</si>
  <si>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</si>
  <si>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</si>
  <si>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</si>
  <si>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</si>
  <si>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</si>
  <si>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</si>
  <si>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</si>
  <si>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</si>
  <si>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</si>
  <si>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</si>
  <si>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</si>
  <si>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</si>
  <si>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</si>
  <si>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</si>
  <si>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</si>
  <si>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</si>
  <si>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</si>
  <si>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</si>
  <si>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</si>
  <si>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</si>
  <si>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</si>
  <si>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</si>
  <si>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</si>
  <si>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</si>
  <si>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</si>
  <si>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</si>
  <si>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</si>
  <si>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</si>
  <si>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</si>
  <si>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</si>
  <si>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</si>
  <si>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</si>
  <si>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</si>
  <si>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</si>
  <si>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</si>
  <si>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</si>
  <si>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</si>
  <si>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</si>
  <si>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</si>
  <si>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</si>
  <si>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</si>
  <si>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</si>
  <si>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</si>
  <si>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</si>
  <si>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</si>
  <si>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</si>
  <si>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</si>
  <si>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</si>
  <si>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</si>
  <si>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</si>
  <si>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</si>
  <si>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</si>
  <si>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</si>
  <si>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</si>
  <si>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</si>
  <si>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</si>
  <si>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</si>
  <si>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</si>
  <si>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</si>
  <si>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</si>
  <si>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</si>
  <si>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</si>
  <si>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</si>
  <si>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</si>
  <si>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</si>
  <si>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</si>
  <si>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</si>
  <si>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</si>
  <si>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</si>
  <si>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</si>
  <si>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</si>
  <si>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</si>
  <si>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</si>
  <si>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</si>
  <si>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</si>
  <si>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</si>
  <si>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</si>
  <si>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</si>
  <si>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</si>
  <si>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</si>
  <si>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</si>
  <si>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</si>
  <si>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</si>
  <si>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</si>
  <si>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</si>
  <si>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</si>
  <si>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</si>
  <si>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</si>
  <si>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</si>
  <si>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</si>
  <si>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</si>
  <si>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</si>
  <si>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</si>
  <si>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</si>
  <si>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</si>
  <si>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</si>
  <si>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</si>
  <si>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</si>
  <si>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</si>
  <si>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</si>
  <si>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</si>
  <si>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</si>
  <si>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</si>
  <si>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</si>
  <si>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</si>
  <si>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</si>
  <si>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</si>
  <si>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</si>
  <si>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</si>
  <si>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</si>
  <si>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</si>
  <si>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</si>
  <si>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</si>
  <si>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</si>
  <si>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</si>
  <si>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</si>
  <si>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</si>
  <si>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</si>
  <si>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</si>
  <si>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</si>
  <si>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</si>
  <si>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</si>
  <si>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</si>
  <si>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</si>
  <si>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</si>
  <si>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</si>
  <si>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</si>
  <si>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</si>
  <si>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</si>
  <si>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</si>
  <si>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</si>
  <si>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</si>
  <si>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</si>
  <si>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</si>
  <si>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</si>
  <si>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</si>
  <si>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</si>
  <si>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</si>
  <si>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</si>
  <si>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</si>
  <si>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</si>
  <si>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</si>
  <si>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</si>
  <si>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</si>
  <si>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</si>
  <si>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</si>
  <si>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</si>
  <si>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</si>
  <si>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</si>
  <si>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</si>
  <si>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</si>
  <si>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</si>
  <si>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</si>
  <si>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</si>
  <si>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</si>
  <si>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</si>
  <si>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</si>
  <si>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</si>
  <si>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</si>
  <si>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</si>
  <si>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</si>
  <si>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</si>
  <si>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</si>
  <si>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</si>
  <si>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</si>
  <si>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</si>
  <si>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</si>
  <si>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</si>
  <si>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</si>
  <si>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</si>
  <si>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</si>
  <si>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</si>
  <si>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</si>
  <si>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</si>
  <si>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</si>
  <si>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</si>
  <si>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</si>
  <si>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</si>
  <si>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</si>
  <si>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</si>
  <si>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</si>
  <si>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</si>
  <si>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</si>
  <si>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</si>
  <si>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</si>
  <si>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</si>
  <si>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</si>
  <si>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</si>
  <si>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</si>
  <si>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</si>
  <si>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</si>
  <si>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</si>
  <si>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</si>
  <si>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</si>
  <si>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</si>
  <si>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</si>
  <si>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</si>
  <si>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</si>
  <si>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</si>
  <si>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</si>
  <si>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</si>
  <si>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</si>
  <si>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</si>
  <si>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</si>
  <si>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</si>
  <si>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</si>
  <si>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</si>
  <si>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</si>
  <si>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</si>
  <si>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</si>
  <si>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</si>
  <si>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</si>
  <si>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</si>
  <si>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</si>
  <si>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</si>
  <si>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</si>
  <si>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</si>
  <si>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</si>
  <si>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</si>
  <si>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</si>
  <si>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</si>
  <si>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</si>
  <si>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</si>
  <si>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</si>
  <si>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</si>
  <si>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</si>
  <si>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</si>
  <si>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</si>
  <si>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</si>
  <si>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</si>
  <si>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</si>
  <si>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</si>
  <si>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</si>
  <si>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</si>
  <si>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</si>
  <si>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</si>
  <si>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</si>
  <si>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</si>
  <si>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</si>
  <si>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</si>
  <si>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</si>
  <si>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</si>
  <si>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</si>
  <si>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</si>
  <si>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</si>
  <si>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</si>
  <si>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</si>
  <si>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</si>
  <si>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</si>
  <si>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</si>
  <si>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</si>
  <si>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</si>
  <si>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</si>
  <si>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</si>
  <si>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</si>
  <si>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</si>
  <si>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</si>
  <si>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</si>
  <si>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</si>
  <si>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</si>
  <si>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</si>
  <si>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</si>
  <si>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</si>
  <si>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</si>
  <si>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</si>
  <si>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</si>
  <si>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</si>
  <si>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</si>
  <si>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</si>
  <si>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</si>
  <si>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</si>
  <si>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</si>
  <si>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</si>
  <si>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</si>
  <si>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</si>
  <si>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</si>
  <si>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</si>
  <si>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</si>
  <si>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</si>
  <si>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</si>
  <si>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</si>
  <si>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</si>
  <si>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</si>
  <si>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</si>
  <si>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</si>
  <si>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</si>
  <si>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</si>
  <si>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</si>
  <si>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</si>
  <si>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</si>
  <si>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</si>
  <si>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</si>
  <si>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</si>
  <si>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</si>
  <si>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</si>
  <si>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</si>
  <si>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</si>
  <si>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</si>
  <si>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</si>
  <si>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</si>
  <si>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</si>
  <si>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</si>
  <si>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</si>
  <si>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</si>
  <si>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</si>
  <si>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</si>
  <si>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</si>
  <si>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</si>
  <si>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</si>
  <si>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</si>
  <si>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</si>
  <si>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</si>
  <si>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</si>
  <si>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</si>
  <si>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</si>
  <si>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</si>
  <si>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</si>
  <si>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</si>
  <si>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</si>
  <si>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</si>
  <si>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</si>
  <si>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</si>
  <si>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</si>
  <si>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</si>
  <si>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</si>
  <si>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</si>
  <si>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</si>
  <si>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</si>
  <si>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</si>
  <si>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</si>
  <si>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</si>
  <si>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</si>
  <si>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</si>
  <si>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</si>
  <si>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</si>
  <si>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</si>
  <si>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</si>
  <si>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</si>
  <si>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</si>
  <si>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</si>
  <si>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</si>
  <si>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</si>
  <si>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</si>
  <si>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</si>
  <si>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</si>
  <si>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</si>
  <si>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</si>
  <si>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</si>
  <si>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</si>
  <si>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</si>
  <si>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</si>
  <si>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</si>
  <si>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</si>
  <si>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</si>
  <si>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</si>
  <si>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</si>
  <si>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</si>
  <si>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</si>
  <si>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</si>
  <si>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</si>
  <si>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</si>
  <si>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</si>
  <si>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</si>
  <si>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</si>
  <si>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</si>
  <si>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</si>
  <si>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</si>
  <si>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</si>
  <si>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</si>
  <si>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</si>
  <si>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</si>
  <si>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</si>
  <si>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</si>
  <si>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</si>
  <si>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</si>
  <si>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</si>
  <si>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</si>
  <si>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</si>
  <si>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</si>
  <si>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</si>
  <si>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</si>
  <si>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</si>
  <si>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</si>
  <si>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</si>
  <si>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</si>
  <si>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</si>
  <si>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</si>
  <si>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</si>
  <si>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</si>
  <si>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</si>
  <si>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</si>
  <si>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</si>
  <si>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</si>
  <si>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</si>
  <si>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</si>
  <si>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</si>
  <si>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</si>
  <si>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</si>
  <si>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</si>
  <si>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</si>
  <si>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</si>
  <si>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</si>
  <si>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</si>
  <si>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</si>
  <si>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</si>
  <si>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</si>
  <si>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</si>
  <si>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</si>
  <si>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</si>
  <si>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</si>
  <si>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</si>
  <si>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</si>
  <si>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</si>
  <si>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</si>
  <si>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</si>
  <si>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</si>
  <si>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</si>
  <si>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</si>
  <si>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</si>
  <si>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</si>
  <si>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</si>
  <si>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</si>
  <si>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</si>
  <si>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</si>
  <si>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</si>
  <si>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</si>
  <si>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</si>
  <si>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</si>
  <si>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</si>
  <si>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</si>
  <si>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</si>
  <si>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</si>
  <si>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</si>
  <si>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</si>
  <si>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</si>
  <si>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</si>
  <si>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</si>
  <si>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</si>
  <si>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</si>
  <si>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</si>
  <si>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</si>
  <si>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</si>
  <si>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</si>
  <si>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</si>
  <si>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</si>
  <si>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</si>
  <si>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</si>
  <si>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</si>
  <si>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</si>
  <si>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</si>
  <si>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</si>
  <si>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</si>
  <si>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</si>
  <si>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</si>
  <si>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</si>
  <si>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</si>
  <si>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</si>
  <si>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</si>
  <si>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</si>
  <si>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</si>
  <si>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</si>
  <si>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</si>
  <si>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</si>
  <si>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</si>
  <si>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</si>
  <si>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</si>
  <si>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</si>
  <si>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</si>
  <si>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</si>
  <si>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</si>
  <si>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</si>
  <si>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</si>
  <si>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</si>
  <si>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</si>
  <si>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</si>
  <si>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</si>
  <si>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</si>
  <si>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</si>
  <si>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</si>
  <si>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</si>
  <si>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</si>
  <si>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</si>
  <si>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</si>
  <si>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</si>
  <si>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</si>
  <si>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</si>
  <si>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</si>
  <si>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</si>
  <si>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</si>
  <si>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</si>
  <si>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</si>
  <si>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</si>
  <si>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</si>
  <si>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</si>
  <si>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</si>
  <si>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</si>
  <si>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</si>
  <si>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</si>
  <si>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</si>
  <si>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</si>
  <si>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</si>
  <si>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</si>
  <si>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</si>
  <si>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</si>
  <si>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</si>
  <si>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</si>
  <si>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</si>
  <si>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</si>
  <si>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</si>
  <si>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</si>
  <si>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</si>
  <si>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</si>
  <si>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</si>
  <si>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</si>
  <si>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</si>
  <si>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</si>
  <si>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</si>
  <si>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</si>
  <si>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</si>
  <si>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</si>
  <si>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</si>
  <si>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</si>
  <si>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</si>
  <si>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</si>
  <si>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</si>
  <si>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</si>
  <si>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</si>
  <si>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</si>
  <si>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</si>
  <si>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</si>
  <si>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</si>
  <si>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</si>
  <si>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</si>
  <si>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</si>
  <si>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</si>
  <si>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</si>
  <si>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</si>
  <si>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</si>
  <si>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</si>
  <si>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</si>
  <si>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</si>
  <si>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</si>
  <si>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</si>
  <si>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</si>
  <si>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</si>
  <si>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</si>
  <si>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</si>
  <si>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</si>
  <si>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</si>
  <si>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</si>
  <si>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</si>
  <si>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</si>
  <si>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</si>
  <si>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</si>
  <si>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</si>
  <si>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</si>
  <si>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</si>
  <si>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</si>
  <si>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</si>
  <si>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</si>
  <si>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</si>
  <si>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</si>
  <si>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</si>
  <si>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</si>
  <si>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</si>
  <si>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</si>
  <si>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</si>
  <si>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</si>
  <si>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</si>
  <si>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</si>
  <si>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</si>
  <si>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</si>
  <si>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</si>
  <si>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</si>
  <si>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</si>
  <si>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</si>
  <si>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</si>
  <si>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</si>
  <si>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</si>
  <si>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</si>
  <si>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</si>
  <si>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</si>
  <si>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</si>
  <si>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</si>
  <si>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</si>
  <si>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</si>
  <si>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</si>
  <si>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</si>
  <si>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</si>
  <si>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</si>
  <si>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</si>
  <si>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</si>
  <si>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</si>
  <si>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</si>
  <si>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</si>
  <si>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</si>
  <si>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</si>
  <si>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</si>
  <si>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</si>
  <si>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</si>
  <si>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</si>
  <si>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</si>
  <si>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</si>
  <si>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</si>
  <si>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</si>
  <si>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</si>
  <si>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</si>
  <si>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</si>
  <si>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</si>
  <si>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</si>
  <si>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</si>
  <si>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</si>
  <si>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</si>
  <si>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</si>
  <si>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</si>
  <si>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</si>
  <si>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</si>
  <si>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</si>
  <si>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</si>
  <si>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</si>
  <si>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</si>
  <si>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</si>
  <si>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</si>
  <si>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</si>
  <si>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</si>
  <si>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</si>
  <si>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</si>
  <si>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</si>
  <si>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</si>
  <si>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</si>
  <si>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</si>
  <si>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</si>
  <si>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</si>
  <si>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</si>
  <si>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</si>
  <si>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</si>
  <si>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</si>
  <si>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</si>
  <si>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</si>
  <si>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</si>
  <si>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</si>
  <si>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</si>
  <si>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</si>
  <si>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</si>
  <si>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</si>
  <si>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</si>
  <si>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</si>
  <si>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</si>
  <si>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</si>
  <si>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</si>
  <si>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</si>
  <si>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</si>
  <si>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</si>
  <si>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</si>
  <si>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</si>
  <si>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</si>
  <si>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</si>
  <si>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</si>
  <si>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</si>
  <si>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</si>
  <si>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</si>
  <si>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</si>
  <si>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</si>
  <si>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</si>
  <si>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</si>
  <si>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</si>
  <si>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</si>
  <si>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</si>
  <si>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</si>
  <si>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</si>
  <si>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</si>
  <si>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</si>
  <si>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</si>
  <si>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</si>
  <si>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</si>
  <si>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</si>
  <si>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</si>
  <si>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</si>
  <si>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</si>
  <si>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</si>
  <si>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</si>
  <si>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</si>
  <si>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</si>
  <si>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</si>
  <si>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</si>
  <si>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</si>
  <si>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</si>
  <si>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</si>
  <si>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</si>
  <si>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</si>
  <si>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</si>
  <si>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</si>
  <si>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</si>
  <si>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</si>
  <si>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</si>
  <si>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</si>
  <si>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</si>
  <si>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</si>
  <si>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</si>
  <si>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</si>
  <si>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</si>
  <si>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</si>
  <si>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</si>
  <si>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</si>
  <si>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</si>
  <si>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</si>
  <si>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</si>
  <si>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</si>
  <si>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</si>
  <si>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</si>
  <si>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</si>
  <si>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</si>
  <si>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</si>
  <si>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</si>
  <si>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</si>
  <si>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</si>
  <si>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</si>
  <si>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</si>
  <si>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</si>
  <si>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</si>
  <si>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</si>
  <si>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</si>
  <si>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</si>
  <si>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</si>
  <si>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</si>
  <si>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</si>
  <si>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</si>
  <si>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</si>
  <si>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</si>
  <si>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</si>
  <si>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</si>
  <si>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</si>
  <si>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</si>
  <si>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</si>
  <si>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</si>
  <si>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</si>
  <si>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</si>
  <si>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</si>
  <si>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</si>
  <si>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</si>
  <si>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</si>
  <si>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</si>
  <si>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</si>
  <si>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</si>
  <si>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</si>
  <si>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</si>
  <si>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</si>
  <si>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</si>
  <si>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</si>
  <si>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</si>
  <si>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</si>
  <si>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</si>
  <si>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</si>
  <si>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</si>
  <si>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</si>
  <si>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</si>
  <si>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</si>
  <si>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</si>
  <si>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</si>
  <si>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</si>
  <si>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</si>
  <si>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</si>
  <si>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</si>
  <si>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</si>
  <si>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</si>
  <si>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</si>
  <si>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</si>
  <si>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</si>
  <si>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</si>
  <si>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</si>
  <si>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</si>
  <si>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</si>
  <si>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</si>
  <si>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</si>
  <si>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</si>
  <si>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</si>
  <si>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</si>
  <si>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</si>
  <si>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</si>
  <si>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</si>
  <si>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</si>
  <si>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</si>
  <si>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</si>
  <si>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</si>
  <si>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</si>
  <si>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</si>
  <si>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</si>
  <si>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</si>
  <si>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</si>
  <si>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</si>
  <si>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</si>
  <si>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</si>
  <si>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</si>
  <si>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</si>
  <si>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</si>
  <si>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</si>
  <si>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</si>
  <si>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</si>
  <si>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</si>
  <si>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</si>
  <si>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</si>
  <si>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</si>
  <si>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</si>
  <si>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</si>
  <si>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</si>
  <si>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</si>
  <si>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</si>
  <si>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</si>
  <si>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</si>
  <si>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</si>
  <si>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</si>
  <si>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</si>
  <si>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</si>
  <si>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</si>
  <si>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</si>
  <si>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</si>
  <si>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</si>
  <si>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</si>
  <si>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</si>
  <si>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</si>
  <si>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</si>
  <si>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</si>
  <si>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</si>
  <si>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</si>
  <si>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</si>
  <si>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</si>
  <si>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</si>
  <si>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</si>
  <si>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</si>
  <si>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</si>
  <si>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</si>
  <si>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</si>
  <si>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</si>
  <si>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</si>
  <si>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</si>
  <si>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</si>
  <si>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</si>
  <si>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</si>
  <si>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</si>
  <si>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</si>
  <si>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</si>
  <si>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</si>
  <si>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</si>
  <si>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</si>
  <si>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</si>
  <si>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</si>
  <si>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</si>
  <si>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</si>
  <si>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</si>
  <si>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</si>
  <si>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</si>
  <si>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</si>
  <si>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</si>
  <si>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</si>
  <si>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</si>
  <si>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</si>
  <si>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</si>
  <si>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</si>
  <si>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</si>
  <si>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</si>
  <si>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</si>
  <si>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</si>
  <si>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</si>
  <si>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</si>
  <si>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</si>
  <si>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</si>
  <si>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</si>
  <si>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</si>
  <si>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</si>
  <si>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</si>
  <si>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</si>
  <si>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</si>
  <si>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</si>
  <si>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</si>
  <si>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</si>
  <si>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</si>
  <si>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</si>
  <si>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</si>
  <si>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</si>
  <si>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</si>
  <si>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</si>
  <si>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</si>
  <si>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</si>
  <si>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</si>
  <si>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</si>
  <si>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</si>
  <si>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</si>
  <si>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</si>
  <si>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</si>
  <si>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</si>
  <si>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</si>
  <si>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</si>
  <si>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</si>
  <si>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</si>
  <si>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</si>
  <si>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</si>
  <si>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</si>
  <si>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</si>
  <si>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</si>
  <si>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</si>
  <si>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</si>
  <si>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</si>
  <si>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</si>
  <si>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</si>
  <si>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</si>
  <si>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</si>
  <si>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</si>
  <si>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</si>
  <si>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</si>
  <si>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</si>
  <si>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</si>
  <si>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</si>
  <si>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</si>
  <si>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</si>
  <si>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</si>
  <si>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</si>
  <si>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</si>
  <si>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</si>
  <si>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</si>
  <si>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</si>
  <si>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</si>
  <si>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</si>
  <si>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</si>
  <si>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</si>
  <si>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</si>
  <si>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</si>
  <si>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</si>
  <si>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</si>
  <si>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</si>
  <si>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</si>
  <si>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</si>
  <si>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</si>
  <si>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</si>
  <si>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</si>
  <si>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</si>
  <si>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</si>
  <si>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</si>
  <si>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</si>
  <si>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</si>
  <si>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</si>
  <si>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</si>
  <si>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</si>
  <si>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</si>
  <si>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</si>
  <si>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</si>
  <si>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</si>
  <si>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</si>
  <si>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</si>
  <si>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</si>
  <si>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</si>
  <si>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</si>
  <si>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</si>
  <si>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</si>
  <si>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</si>
  <si>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</si>
  <si>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</si>
  <si>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</si>
  <si>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</si>
  <si>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</si>
  <si>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</si>
  <si>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</si>
  <si>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</si>
  <si>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</si>
  <si>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</si>
  <si>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</si>
  <si>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</si>
  <si>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</si>
  <si>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</si>
  <si>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</si>
  <si>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</si>
  <si>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</si>
  <si>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</si>
  <si>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</si>
  <si>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</si>
  <si>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</si>
  <si>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</si>
  <si>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</si>
  <si>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</si>
  <si>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</si>
  <si>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</si>
  <si>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</si>
  <si>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</si>
  <si>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</si>
  <si>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</si>
  <si>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</si>
  <si>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</si>
  <si>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</si>
  <si>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</si>
  <si>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</si>
  <si>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</si>
  <si>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</si>
  <si>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</si>
  <si>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</si>
  <si>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</si>
  <si>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</si>
  <si>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</si>
  <si>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</si>
  <si>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</si>
  <si>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</si>
  <si>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</si>
  <si>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</si>
  <si>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</si>
  <si>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</si>
  <si>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</si>
  <si>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</si>
  <si>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</si>
  <si>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</si>
  <si>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</si>
  <si>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</si>
  <si>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</si>
  <si>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</si>
  <si>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</si>
  <si>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</si>
  <si>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</si>
  <si>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</si>
  <si>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</si>
  <si>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</si>
  <si>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</si>
  <si>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</si>
  <si>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</si>
  <si>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</si>
  <si>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</si>
  <si>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</si>
  <si>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</si>
  <si>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</si>
  <si>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</si>
  <si>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</si>
  <si>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</si>
  <si>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</si>
  <si>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</si>
  <si>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</si>
  <si>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</si>
  <si>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</si>
  <si>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</si>
  <si>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</si>
  <si>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</si>
  <si>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</si>
  <si>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</si>
  <si>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</si>
  <si>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</si>
  <si>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</si>
  <si>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</si>
  <si>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</si>
  <si>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</si>
  <si>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</si>
  <si>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</si>
  <si>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</si>
  <si>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</si>
  <si>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</si>
  <si>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</si>
  <si>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</si>
  <si>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</si>
  <si>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</si>
  <si>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</si>
  <si>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</si>
  <si>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</si>
  <si>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</si>
  <si>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</si>
  <si>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</si>
  <si>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</si>
  <si>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</si>
  <si>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</si>
  <si>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</si>
  <si>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</si>
  <si>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</si>
  <si>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</si>
  <si>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</si>
  <si>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</si>
  <si>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</si>
  <si>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</si>
  <si>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</si>
  <si>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</si>
  <si>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</si>
  <si>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</si>
  <si>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</si>
  <si>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</si>
  <si>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</si>
  <si>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</si>
  <si>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</si>
  <si>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</si>
  <si>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</si>
  <si>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</si>
  <si>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</si>
  <si>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</si>
  <si>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</si>
  <si>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</si>
  <si>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</si>
  <si>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</si>
  <si>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</si>
  <si>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</si>
  <si>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</si>
  <si>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</si>
  <si>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</si>
  <si>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</si>
  <si>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</si>
  <si>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</si>
  <si>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</si>
  <si>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</si>
  <si>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</si>
  <si>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</si>
  <si>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</si>
  <si>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</si>
  <si>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</si>
  <si>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</si>
  <si>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</si>
  <si>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</si>
  <si>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</si>
  <si>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</si>
  <si>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</si>
  <si>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</si>
  <si>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</si>
  <si>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</si>
  <si>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</si>
  <si>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</si>
  <si>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</si>
  <si>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</si>
  <si>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</si>
  <si>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</si>
  <si>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</si>
  <si>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</si>
  <si>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</si>
  <si>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</si>
  <si>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</si>
  <si>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</si>
  <si>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</si>
  <si>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</si>
  <si>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</si>
  <si>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</si>
  <si>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</si>
  <si>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</si>
  <si>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</si>
  <si>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</si>
  <si>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</si>
  <si>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</si>
  <si>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</si>
  <si>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</si>
  <si>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</si>
  <si>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</si>
  <si>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</si>
  <si>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</si>
  <si>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</si>
  <si>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</si>
  <si>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</si>
  <si>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</si>
  <si>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</si>
  <si>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</si>
  <si>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</si>
  <si>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</si>
  <si>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</si>
  <si>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</si>
  <si>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</si>
  <si>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</si>
  <si>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</si>
  <si>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</si>
  <si>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</si>
  <si>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</si>
  <si>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</si>
  <si>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</si>
  <si>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</si>
  <si>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</si>
  <si>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</si>
  <si>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</si>
  <si>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</si>
  <si>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</si>
  <si>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</si>
  <si>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</si>
  <si>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</si>
  <si>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</si>
  <si>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</si>
  <si>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</si>
  <si>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</si>
  <si>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</si>
  <si>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</si>
  <si>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</si>
  <si>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</si>
  <si>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</si>
  <si>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</si>
  <si>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</si>
  <si>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</si>
  <si>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</si>
  <si>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</si>
  <si>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</si>
  <si>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</si>
  <si>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</si>
  <si>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</si>
  <si>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</si>
  <si>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</si>
  <si>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</si>
  <si>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</si>
  <si>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</si>
  <si>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</si>
  <si>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</si>
  <si>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</si>
  <si>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</si>
  <si>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</si>
  <si>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</si>
  <si>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</si>
  <si>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</si>
  <si>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</si>
  <si>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</si>
  <si>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</si>
  <si>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</si>
  <si>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</si>
  <si>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</si>
  <si>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</si>
  <si>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</si>
  <si>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</si>
  <si>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</si>
  <si>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</si>
  <si>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</si>
  <si>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</si>
  <si>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</si>
  <si>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</si>
  <si>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</si>
  <si>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</si>
  <si>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</si>
  <si>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</si>
  <si>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</si>
  <si>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</si>
  <si>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</si>
  <si>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</si>
  <si>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</si>
  <si>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</si>
  <si>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</si>
  <si>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</si>
  <si>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</si>
  <si>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</si>
  <si>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</si>
  <si>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</si>
  <si>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</si>
  <si>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</si>
  <si>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</si>
  <si>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</si>
  <si>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</si>
  <si>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</si>
  <si>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</si>
  <si>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</si>
  <si>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</si>
  <si>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</si>
  <si>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</si>
  <si>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</si>
  <si>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</si>
  <si>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</si>
  <si>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</si>
  <si>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</si>
  <si>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</si>
  <si>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</si>
  <si>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</si>
  <si>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</si>
  <si>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</si>
  <si>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</si>
  <si>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</si>
  <si>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</si>
  <si>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</si>
  <si>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</si>
  <si>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</si>
  <si>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</si>
  <si>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</si>
  <si>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</si>
  <si>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</si>
  <si>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</si>
  <si>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</si>
  <si>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</si>
  <si>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</si>
  <si>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</si>
  <si>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</si>
  <si>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</si>
  <si>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</si>
  <si>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</si>
  <si>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</si>
  <si>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</si>
  <si>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</si>
  <si>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</si>
  <si>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</si>
  <si>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</si>
  <si>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</si>
  <si>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</si>
  <si>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</si>
  <si>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</si>
  <si>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</si>
  <si>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</si>
  <si>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</si>
  <si>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</si>
  <si>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</si>
  <si>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</si>
  <si>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</si>
  <si>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</si>
  <si>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</si>
  <si>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</si>
  <si>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</si>
  <si>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</si>
  <si>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</si>
  <si>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</si>
  <si>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</si>
  <si>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</si>
  <si>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</si>
  <si>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</si>
  <si>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</si>
  <si>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</si>
  <si>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</si>
  <si>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</si>
  <si>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</si>
  <si>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</si>
  <si>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</si>
  <si>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</si>
  <si>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</si>
  <si>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</si>
  <si>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</si>
  <si>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</si>
  <si>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</si>
  <si>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</si>
  <si>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</si>
  <si>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</si>
  <si>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</si>
  <si>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</si>
  <si>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</si>
  <si>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</si>
  <si>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</si>
  <si>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</si>
  <si>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</si>
  <si>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</si>
  <si>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</si>
  <si>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</si>
  <si>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</si>
  <si>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</si>
  <si>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</si>
  <si>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</si>
  <si>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</si>
  <si>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</si>
  <si>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</si>
  <si>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</si>
  <si>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</si>
  <si>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</si>
  <si>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</si>
  <si>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</si>
  <si>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</si>
  <si>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</si>
  <si>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</si>
  <si>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</si>
  <si>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</si>
  <si>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</si>
  <si>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</si>
  <si>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</si>
  <si>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</si>
  <si>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</si>
  <si>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</si>
  <si>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</si>
  <si>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</si>
  <si>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</si>
  <si>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</si>
  <si>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</si>
  <si>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</si>
  <si>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</si>
  <si>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</si>
  <si>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</si>
  <si>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</si>
  <si>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</si>
  <si>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</si>
  <si>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</si>
  <si>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</si>
  <si>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</si>
  <si>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</si>
  <si>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</si>
  <si>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</si>
  <si>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</si>
  <si>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</si>
  <si>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</si>
  <si>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</si>
  <si>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</si>
  <si>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</si>
  <si>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</si>
  <si>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</si>
  <si>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</si>
  <si>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</si>
  <si>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</si>
  <si>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</si>
  <si>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</si>
  <si>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</si>
  <si>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</si>
  <si>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</si>
  <si>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</si>
  <si>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</si>
  <si>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</si>
  <si>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</si>
  <si>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</si>
  <si>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</si>
  <si>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</si>
  <si>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</si>
  <si>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</si>
  <si>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</si>
  <si>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</si>
  <si>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</si>
  <si>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</si>
  <si>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</si>
  <si>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</si>
  <si>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</si>
  <si>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</si>
  <si>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</si>
  <si>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</si>
  <si>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</si>
  <si>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</si>
  <si>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</si>
  <si>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</si>
  <si>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</si>
  <si>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</si>
  <si>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</si>
  <si>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</si>
  <si>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</si>
  <si>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</si>
  <si>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</si>
  <si>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</si>
  <si>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</si>
  <si>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</si>
  <si>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</si>
  <si>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</si>
  <si>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</si>
  <si>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</si>
  <si>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</si>
  <si>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</si>
  <si>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</si>
  <si>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</si>
  <si>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</si>
  <si>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</si>
  <si>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</si>
  <si>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</si>
  <si>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</si>
  <si>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</si>
  <si>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</si>
  <si>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</si>
  <si>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</si>
  <si>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</si>
  <si>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</si>
  <si>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</si>
  <si>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</si>
  <si>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</si>
  <si>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</si>
  <si>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</si>
  <si>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</si>
  <si>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</si>
  <si>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</si>
  <si>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</si>
  <si>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</si>
  <si>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</si>
  <si>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</si>
  <si>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</si>
  <si>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</si>
  <si>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</si>
  <si>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</si>
  <si>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</si>
  <si>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</si>
  <si>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</si>
  <si>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</si>
  <si>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</si>
  <si>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</si>
  <si>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</si>
  <si>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</si>
  <si>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</si>
  <si>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</si>
  <si>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</si>
  <si>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</si>
  <si>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</si>
  <si>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</si>
  <si>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</si>
  <si>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</si>
  <si>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</si>
  <si>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</si>
  <si>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</si>
  <si>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</si>
  <si>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</si>
  <si>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</si>
  <si>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</si>
  <si>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</si>
  <si>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</si>
  <si>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</si>
  <si>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</si>
  <si>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</si>
  <si>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</si>
  <si>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</si>
  <si>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</si>
  <si>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</si>
  <si>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</si>
  <si>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</si>
  <si>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</si>
  <si>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</si>
  <si>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</si>
  <si>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</si>
  <si>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</si>
  <si>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</si>
  <si>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</si>
  <si>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</si>
  <si>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</si>
  <si>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</si>
  <si>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</si>
  <si>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</si>
  <si>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</si>
  <si>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</si>
  <si>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</si>
  <si>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</si>
  <si>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</si>
  <si>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</si>
  <si>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</si>
  <si>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</si>
  <si>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</si>
  <si>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</si>
  <si>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</si>
  <si>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</si>
  <si>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</si>
  <si>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</si>
  <si>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</si>
  <si>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</si>
  <si>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</si>
  <si>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</si>
  <si>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</si>
  <si>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</si>
  <si>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</si>
  <si>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</si>
  <si>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</si>
  <si>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</si>
  <si>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</si>
  <si>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</si>
  <si>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</si>
  <si>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</si>
  <si>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</si>
  <si>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</si>
  <si>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</si>
  <si>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</si>
  <si>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</si>
  <si>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</si>
  <si>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</si>
  <si>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</si>
  <si>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</si>
  <si>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</si>
  <si>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</si>
  <si>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</si>
  <si>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</si>
  <si>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</si>
  <si>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</si>
  <si>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</si>
  <si>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</si>
  <si>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</si>
  <si>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</si>
  <si>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</si>
  <si>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</si>
  <si>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</si>
  <si>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</si>
  <si>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</si>
  <si>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</si>
  <si>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</si>
  <si>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</si>
  <si>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</si>
  <si>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</si>
  <si>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</si>
  <si>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</si>
  <si>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</si>
  <si>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</si>
  <si>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</si>
  <si>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</si>
  <si>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</si>
  <si>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</si>
  <si>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</si>
  <si>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</si>
  <si>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</si>
  <si>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</si>
  <si>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</si>
  <si>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</si>
  <si>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</si>
  <si>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</si>
  <si>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</si>
  <si>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</si>
  <si>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</si>
  <si>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</si>
  <si>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</si>
  <si>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</si>
  <si>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</si>
  <si>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</si>
  <si>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</si>
  <si>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</si>
  <si>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</si>
  <si>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</si>
  <si>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</si>
  <si>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</si>
  <si>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</si>
  <si>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</si>
  <si>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</si>
  <si>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</si>
  <si>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</si>
  <si>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</si>
  <si>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</si>
  <si>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</si>
  <si>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</si>
  <si>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</si>
  <si>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</si>
  <si>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</si>
  <si>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</si>
  <si>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</si>
  <si>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</si>
  <si>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</si>
  <si>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</si>
  <si>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</si>
  <si>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</si>
  <si>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</si>
  <si>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</si>
  <si>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</si>
  <si>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</si>
  <si>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</si>
  <si>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</si>
  <si>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</si>
  <si>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</si>
  <si>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</si>
  <si>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</si>
  <si>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</si>
  <si>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</si>
  <si>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</si>
  <si>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</si>
  <si>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</si>
  <si>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</si>
  <si>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</si>
  <si>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</si>
  <si>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</si>
  <si>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</si>
  <si>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</si>
  <si>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</si>
  <si>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</si>
  <si>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</si>
  <si>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</si>
  <si>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</si>
  <si>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</si>
  <si>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</si>
  <si>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</si>
  <si>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</si>
  <si>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</si>
  <si>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</si>
  <si>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</si>
  <si>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</si>
  <si>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</si>
  <si>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</si>
  <si>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</si>
  <si>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</si>
  <si>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</si>
  <si>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</si>
  <si>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</si>
  <si>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</si>
  <si>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</si>
  <si>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</si>
  <si>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</si>
  <si>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</si>
  <si>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</si>
  <si>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</si>
  <si>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</si>
  <si>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</si>
  <si>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</si>
  <si>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</si>
  <si>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</si>
  <si>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</si>
  <si>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</si>
  <si>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</si>
  <si>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</si>
  <si>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</si>
  <si>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</si>
  <si>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</si>
  <si>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</si>
  <si>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</si>
  <si>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</si>
  <si>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</si>
  <si>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</si>
  <si>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</si>
  <si>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</si>
  <si>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</si>
  <si>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</si>
  <si>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</si>
  <si>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</si>
  <si>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</si>
  <si>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</si>
  <si>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</si>
  <si>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</si>
  <si>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</si>
  <si>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</si>
  <si>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</si>
  <si>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</si>
  <si>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</si>
  <si>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</si>
  <si>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</si>
  <si>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</si>
  <si>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</si>
  <si>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</si>
  <si>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</si>
  <si>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</si>
  <si>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</si>
  <si>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</si>
  <si>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</si>
  <si>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</si>
  <si>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</si>
  <si>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</si>
  <si>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</si>
  <si>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</si>
  <si>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</si>
  <si>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</si>
  <si>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</si>
  <si>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</si>
  <si>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</si>
  <si>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</si>
  <si>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</si>
  <si>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</si>
  <si>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</si>
  <si>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</si>
  <si>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</si>
  <si>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</si>
  <si>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</si>
  <si>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</si>
  <si>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</si>
  <si>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</si>
  <si>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</si>
  <si>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</si>
  <si>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</si>
  <si>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</si>
  <si>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</si>
  <si>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</si>
  <si>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</si>
  <si>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</si>
  <si>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</si>
  <si>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</si>
  <si>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</si>
  <si>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</si>
  <si>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</si>
  <si>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</si>
  <si>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</si>
  <si>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</si>
  <si>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</si>
  <si>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</si>
  <si>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</si>
  <si>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</si>
  <si>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</si>
  <si>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</si>
  <si>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</si>
  <si>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</si>
  <si>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</si>
  <si>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</si>
  <si>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</si>
  <si>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</si>
  <si>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</si>
  <si>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</si>
  <si>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</si>
  <si>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</si>
  <si>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</si>
  <si>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</si>
  <si>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</si>
  <si>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</si>
  <si>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</si>
  <si>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</si>
  <si>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</si>
  <si>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</si>
  <si>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</si>
  <si>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</si>
  <si>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</si>
  <si>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</si>
  <si>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</si>
  <si>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</si>
  <si>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</si>
  <si>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</si>
  <si>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</si>
  <si>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</si>
  <si>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</si>
  <si>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</si>
  <si>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</si>
  <si>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</si>
  <si>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</si>
  <si>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</si>
  <si>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</si>
  <si>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</si>
  <si>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</si>
  <si>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</si>
  <si>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</si>
  <si>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</si>
  <si>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</si>
  <si>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</si>
  <si>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</si>
  <si>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</si>
  <si>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</si>
  <si>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</si>
  <si>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</si>
  <si>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</si>
  <si>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</si>
  <si>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</si>
  <si>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</si>
  <si>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</si>
  <si>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</si>
  <si>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</si>
  <si>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</si>
  <si>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</si>
  <si>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</si>
  <si>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</si>
  <si>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</si>
  <si>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</si>
  <si>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</si>
  <si>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</si>
  <si>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</si>
  <si>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</si>
  <si>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</si>
  <si>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</si>
  <si>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</si>
  <si>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</si>
  <si>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</si>
  <si>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</si>
  <si>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</si>
  <si>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</si>
  <si>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</si>
  <si>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</si>
  <si>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</si>
  <si>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</si>
  <si>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</si>
  <si>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</si>
  <si>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</si>
  <si>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</si>
  <si>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</si>
  <si>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</si>
  <si>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</si>
  <si>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</si>
  <si>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</si>
  <si>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</si>
  <si>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</si>
  <si>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</si>
  <si>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</si>
  <si>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</si>
  <si>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</si>
  <si>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</si>
  <si>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</si>
  <si>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</si>
  <si>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</si>
  <si>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</si>
  <si>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</si>
  <si>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</si>
  <si>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</si>
  <si>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</si>
  <si>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</si>
  <si>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</si>
  <si>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</si>
  <si>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</si>
  <si>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</si>
  <si>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</si>
  <si>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</si>
  <si>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</si>
  <si>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</si>
  <si>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</si>
  <si>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</si>
  <si>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</si>
  <si>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</si>
  <si>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</si>
  <si>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</si>
  <si>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</si>
  <si>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</si>
  <si>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</si>
  <si>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</si>
  <si>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</si>
  <si>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</si>
  <si>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</si>
  <si>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</si>
  <si>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</si>
  <si>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</si>
  <si>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</si>
  <si>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</si>
  <si>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</si>
  <si>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</si>
  <si>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</si>
  <si>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</si>
  <si>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</si>
  <si>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</si>
  <si>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</si>
  <si>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</si>
  <si>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</si>
  <si>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</si>
  <si>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</si>
  <si>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</si>
  <si>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</si>
  <si>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</si>
  <si>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</si>
  <si>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</si>
  <si>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</si>
  <si>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</si>
  <si>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</si>
  <si>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</si>
  <si>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</si>
  <si>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</si>
  <si>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</si>
  <si>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</si>
  <si>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</si>
  <si>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</si>
  <si>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</si>
  <si>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</si>
  <si>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</si>
  <si>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</si>
  <si>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</si>
  <si>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</si>
  <si>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</si>
  <si>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</si>
  <si>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</si>
  <si>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</si>
  <si>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</si>
  <si>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</si>
  <si>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</si>
  <si>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</si>
  <si>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</si>
  <si>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</si>
  <si>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</si>
  <si>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</si>
  <si>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</si>
  <si>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</si>
  <si>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</si>
  <si>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</si>
  <si>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</si>
  <si>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</si>
  <si>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</si>
  <si>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</si>
  <si>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</si>
  <si>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</si>
  <si>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</si>
  <si>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</si>
  <si>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</si>
  <si>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</si>
  <si>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</si>
  <si>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</si>
  <si>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</si>
  <si>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</si>
  <si>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</si>
  <si>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</si>
  <si>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</si>
  <si>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</si>
  <si>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</si>
  <si>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</si>
  <si>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</si>
  <si>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</si>
  <si>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</si>
  <si>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</si>
  <si>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</si>
  <si>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</si>
  <si>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</si>
  <si>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</si>
  <si>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</si>
  <si>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</si>
  <si>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</si>
  <si>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</si>
  <si>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</si>
  <si>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</si>
  <si>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</si>
  <si>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</si>
  <si>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</si>
  <si>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</si>
  <si>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</si>
  <si>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</si>
  <si>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</si>
  <si>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</si>
  <si>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</si>
  <si>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</si>
  <si>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</si>
  <si>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</si>
  <si>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</si>
  <si>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</si>
  <si>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</si>
  <si>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</si>
  <si>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</si>
  <si>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</si>
  <si>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</si>
  <si>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</si>
  <si>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</si>
  <si>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</si>
  <si>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</si>
  <si>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</si>
  <si>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</si>
  <si>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</si>
  <si>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</si>
  <si>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</si>
  <si>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</si>
  <si>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</si>
  <si>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</si>
  <si>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</si>
  <si>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</si>
  <si>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</si>
  <si>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</si>
  <si>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</si>
  <si>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</si>
  <si>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</si>
  <si>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</si>
  <si>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</si>
  <si>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</si>
  <si>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</si>
  <si>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</si>
  <si>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</si>
  <si>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</si>
  <si>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</si>
  <si>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</si>
  <si>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</si>
  <si>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</si>
  <si>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</si>
  <si>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</si>
  <si>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</si>
  <si>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</si>
  <si>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</si>
  <si>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</si>
  <si>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</si>
  <si>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</si>
  <si>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</si>
  <si>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</si>
  <si>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</si>
  <si>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</si>
  <si>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</si>
  <si>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</si>
  <si>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</si>
  <si>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</si>
  <si>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</si>
  <si>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</si>
  <si>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</si>
  <si>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</si>
  <si>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</si>
  <si>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</si>
  <si>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</si>
  <si>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</si>
  <si>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</si>
  <si>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</si>
  <si>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</si>
  <si>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</si>
  <si>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</si>
  <si>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</si>
  <si>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</si>
  <si>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</si>
  <si>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</si>
  <si>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</si>
  <si>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</si>
  <si>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</si>
  <si>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</si>
  <si>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</si>
  <si>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</si>
  <si>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</si>
  <si>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</si>
  <si>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</si>
  <si>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</si>
  <si>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</si>
  <si>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</si>
  <si>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</si>
  <si>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</si>
  <si>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</si>
  <si>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</si>
  <si>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</si>
  <si>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</si>
  <si>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</si>
  <si>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</si>
  <si>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</si>
  <si>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</si>
  <si>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</si>
  <si>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</si>
  <si>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</si>
  <si>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</si>
  <si>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</si>
  <si>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</si>
  <si>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</si>
  <si>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</si>
  <si>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</si>
  <si>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</si>
  <si>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</si>
  <si>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</si>
  <si>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</si>
  <si>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</si>
  <si>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</si>
  <si>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</si>
  <si>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</si>
  <si>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</si>
  <si>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</si>
  <si>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</si>
  <si>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</si>
  <si>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</si>
  <si>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</si>
  <si>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</si>
  <si>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</si>
  <si>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</si>
  <si>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</si>
  <si>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</si>
  <si>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</si>
  <si>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</si>
  <si>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</si>
  <si>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</si>
  <si>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</si>
  <si>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</si>
  <si>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</si>
  <si>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</si>
  <si>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</si>
  <si>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</si>
  <si>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</si>
  <si>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</si>
  <si>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</si>
  <si>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</si>
  <si>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</si>
  <si>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</si>
  <si>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</si>
  <si>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</si>
  <si>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</si>
  <si>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</si>
  <si>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</si>
  <si>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</si>
  <si>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</si>
  <si>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</si>
  <si>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</si>
  <si>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</si>
  <si>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</si>
  <si>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</si>
  <si>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</si>
  <si>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</si>
  <si>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</si>
  <si>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</si>
  <si>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</si>
  <si>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</si>
  <si>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</si>
  <si>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</si>
  <si>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</si>
  <si>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</si>
  <si>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</si>
  <si>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</si>
  <si>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</si>
  <si>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</si>
  <si>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</si>
  <si>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</si>
  <si>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</si>
  <si>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</si>
  <si>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</si>
  <si>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</si>
  <si>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</si>
  <si>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</si>
  <si>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</si>
  <si>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</si>
  <si>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</si>
  <si>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</si>
  <si>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</si>
  <si>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</si>
  <si>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</si>
  <si>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</si>
  <si>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</si>
  <si>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</si>
  <si>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</si>
  <si>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</si>
  <si>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</si>
  <si>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</si>
  <si>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</si>
  <si>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</si>
  <si>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</si>
  <si>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</si>
  <si>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</si>
  <si>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</si>
  <si>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</si>
  <si>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</si>
  <si>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</si>
  <si>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</si>
  <si>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</si>
  <si>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</si>
  <si>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</si>
  <si>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</si>
  <si>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</si>
  <si>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</si>
  <si>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</si>
  <si>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</si>
  <si>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</si>
  <si>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</si>
  <si>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</si>
  <si>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</si>
  <si>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</si>
  <si>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</si>
  <si>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</si>
  <si>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</si>
  <si>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</si>
  <si>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</si>
  <si>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</si>
  <si>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</si>
  <si>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</si>
  <si>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</si>
  <si>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</si>
  <si>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</si>
  <si>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</si>
  <si>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</si>
  <si>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</si>
  <si>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</si>
  <si>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</si>
  <si>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</si>
  <si>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</si>
  <si>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</si>
  <si>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</si>
  <si>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</si>
  <si>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</si>
  <si>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</si>
  <si>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</si>
  <si>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</si>
  <si>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</si>
  <si>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</si>
  <si>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</si>
  <si>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</si>
  <si>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</si>
  <si>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</si>
  <si>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</si>
  <si>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</si>
  <si>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</si>
  <si>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</si>
  <si>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</si>
  <si>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</si>
  <si>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</si>
  <si>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</si>
  <si>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</si>
  <si>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</si>
  <si>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</si>
  <si>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</si>
  <si>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</si>
  <si>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</si>
  <si>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</si>
  <si>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</si>
  <si>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</si>
  <si>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</si>
  <si>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</si>
  <si>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</si>
  <si>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</si>
  <si>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</si>
  <si>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</si>
  <si>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</si>
  <si>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</si>
  <si>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</si>
  <si>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</si>
  <si>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</si>
  <si>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</si>
  <si>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</si>
  <si>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</si>
  <si>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</si>
  <si>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</si>
  <si>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</si>
  <si>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</si>
  <si>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</si>
  <si>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</si>
  <si>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</si>
  <si>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</si>
  <si>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</si>
  <si>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</si>
  <si>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</si>
  <si>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</si>
  <si>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</si>
  <si>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</si>
  <si>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</si>
  <si>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</si>
  <si>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</si>
  <si>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</si>
  <si>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</si>
  <si>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</si>
  <si>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</si>
  <si>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</si>
  <si>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</si>
  <si>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</si>
  <si>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</si>
  <si>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</si>
  <si>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</si>
  <si>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</si>
  <si>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</si>
  <si>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</si>
  <si>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</si>
  <si>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</si>
  <si>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</si>
  <si>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</si>
  <si>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</si>
  <si>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</si>
  <si>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</si>
  <si>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</si>
  <si>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</si>
  <si>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</si>
  <si>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</si>
  <si>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</si>
  <si>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</si>
  <si>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</si>
  <si>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</si>
  <si>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</si>
  <si>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</si>
  <si>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</si>
  <si>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</si>
  <si>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</si>
  <si>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</si>
  <si>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</si>
  <si>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</si>
  <si>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</si>
  <si>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</si>
  <si>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</si>
  <si>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</si>
  <si>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</si>
  <si>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</si>
  <si>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</si>
  <si>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</si>
  <si>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</si>
  <si>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</si>
  <si>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</si>
  <si>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</si>
  <si>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</si>
  <si>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</si>
  <si>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</si>
  <si>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</si>
  <si>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</si>
  <si>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</si>
  <si>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</si>
  <si>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</si>
  <si>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</si>
  <si>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</si>
  <si>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</si>
  <si>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</si>
  <si>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</si>
  <si>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</si>
  <si>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</si>
  <si>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</si>
  <si>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</si>
  <si>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</si>
  <si>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</si>
  <si>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</si>
  <si>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</si>
  <si>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</si>
  <si>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</si>
  <si>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</si>
  <si>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</si>
  <si>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</si>
  <si>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</si>
  <si>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</si>
  <si>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</si>
  <si>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</si>
  <si>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</si>
  <si>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</si>
  <si>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</si>
  <si>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</si>
  <si>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</si>
  <si>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</si>
  <si>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</si>
  <si>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</si>
  <si>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</si>
  <si>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</si>
  <si>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</si>
  <si>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</si>
  <si>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</si>
  <si>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</si>
  <si>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</si>
  <si>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</si>
  <si>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</si>
  <si>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</si>
  <si>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</si>
  <si>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</si>
  <si>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</si>
  <si>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</si>
  <si>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</si>
  <si>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</si>
  <si>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</si>
  <si>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</si>
  <si>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</si>
  <si>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</si>
  <si>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</si>
  <si>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</si>
  <si>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</si>
  <si>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</si>
  <si>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</si>
  <si>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</si>
  <si>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</si>
  <si>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</si>
  <si>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</si>
  <si>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</si>
  <si>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</si>
  <si>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</si>
  <si>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</si>
  <si>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</si>
  <si>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</si>
  <si>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</si>
  <si>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</si>
  <si>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</si>
  <si>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</si>
  <si>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</si>
  <si>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</si>
  <si>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</si>
  <si>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</si>
  <si>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</si>
  <si>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</si>
  <si>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</si>
  <si>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</si>
  <si>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</si>
  <si>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</si>
  <si>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</si>
  <si>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</si>
  <si>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</si>
  <si>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</si>
  <si>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</si>
  <si>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</si>
  <si>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</si>
  <si>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</si>
  <si>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</si>
  <si>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</si>
  <si>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</si>
  <si>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</si>
  <si>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</si>
  <si>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</si>
  <si>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</si>
  <si>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</si>
  <si>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</si>
  <si>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</si>
  <si>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</si>
  <si>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</si>
  <si>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</si>
  <si>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</si>
  <si>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</si>
  <si>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</si>
  <si>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</si>
  <si>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</si>
  <si>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</si>
  <si>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</si>
  <si>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</si>
  <si>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</si>
  <si>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</si>
  <si>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</si>
  <si>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</si>
  <si>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</si>
  <si>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</si>
  <si>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</si>
  <si>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</si>
  <si>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</si>
  <si>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</si>
  <si>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</si>
  <si>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</si>
  <si>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</si>
  <si>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</si>
  <si>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</si>
  <si>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</si>
  <si>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</si>
  <si>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</si>
  <si>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</si>
  <si>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</si>
  <si>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</si>
  <si>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</si>
  <si>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</si>
  <si>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</si>
  <si>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</si>
  <si>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</si>
  <si>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</si>
  <si>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</si>
  <si>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</si>
  <si>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</si>
  <si>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</si>
  <si>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</si>
  <si>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</si>
  <si>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</si>
  <si>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</si>
  <si>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</si>
  <si>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</si>
  <si>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</si>
  <si>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</si>
  <si>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</si>
  <si>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</si>
  <si>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</si>
  <si>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</si>
  <si>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</si>
  <si>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</si>
  <si>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</si>
  <si>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</si>
  <si>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</si>
  <si>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</si>
  <si>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</si>
  <si>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</si>
  <si>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</si>
  <si>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</si>
  <si>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</si>
  <si>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</si>
  <si>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</si>
  <si>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</si>
  <si>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</si>
  <si>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</si>
  <si>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</si>
  <si>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</si>
  <si>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</si>
  <si>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</si>
  <si>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</si>
  <si>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</si>
  <si>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</si>
  <si>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</si>
  <si>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</si>
  <si>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</si>
  <si>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</si>
  <si>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</si>
  <si>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</si>
  <si>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</si>
  <si>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</si>
  <si>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</si>
  <si>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</si>
  <si>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</si>
  <si>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</si>
  <si>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</si>
  <si>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</si>
  <si>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</si>
  <si>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</si>
  <si>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</si>
  <si>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</si>
  <si>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</si>
  <si>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</si>
  <si>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</si>
  <si>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</si>
  <si>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</si>
  <si>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</si>
  <si>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</si>
  <si>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</si>
  <si>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</si>
  <si>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</si>
  <si>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</si>
  <si>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</si>
  <si>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</si>
  <si>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</si>
  <si>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</si>
  <si>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</si>
  <si>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</si>
  <si>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</si>
  <si>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</si>
  <si>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</si>
  <si>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</si>
  <si>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</si>
  <si>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</si>
  <si>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</si>
  <si>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</si>
  <si>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</si>
  <si>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</si>
  <si>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</si>
  <si>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</si>
  <si>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</si>
  <si>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</si>
  <si>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</si>
  <si>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</si>
  <si>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</si>
  <si>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</si>
  <si>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</si>
  <si>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</si>
  <si>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</si>
  <si>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</si>
  <si>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</si>
  <si>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</si>
  <si>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</si>
  <si>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</si>
  <si>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</si>
  <si>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</si>
  <si>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</si>
  <si>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</si>
  <si>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</si>
  <si>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</si>
  <si>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</si>
  <si>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</si>
  <si>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</si>
  <si>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</si>
  <si>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</si>
  <si>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</si>
  <si>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</si>
  <si>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</si>
  <si>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</si>
  <si>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</si>
  <si>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</si>
  <si>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</si>
  <si>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</si>
  <si>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</si>
  <si>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</si>
  <si>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</si>
  <si>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</si>
  <si>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</si>
  <si>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</si>
  <si>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</si>
  <si>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</si>
  <si>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</si>
  <si>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</si>
  <si>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</si>
  <si>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</si>
  <si>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</si>
  <si>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</si>
  <si>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</si>
  <si>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</si>
  <si>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</si>
  <si>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</si>
  <si>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</si>
  <si>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</si>
  <si>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</si>
  <si>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</si>
  <si>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</si>
  <si>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</si>
  <si>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</si>
  <si>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</si>
  <si>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</si>
  <si>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</si>
  <si>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</si>
  <si>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</si>
  <si>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</si>
  <si>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</si>
  <si>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</si>
  <si>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</si>
  <si>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</si>
  <si>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</si>
  <si>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</si>
  <si>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</si>
  <si>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</si>
  <si>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</si>
  <si>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</si>
  <si>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</si>
  <si>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</si>
  <si>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</si>
  <si>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</si>
  <si>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</si>
  <si>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</si>
  <si>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</si>
  <si>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</si>
  <si>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</si>
  <si>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</si>
  <si>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</si>
  <si>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</si>
  <si>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</si>
  <si>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</si>
  <si>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</si>
  <si>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</si>
  <si>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</si>
  <si>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</si>
  <si>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</si>
  <si>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</si>
  <si>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</si>
  <si>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</si>
  <si>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</si>
  <si>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</si>
  <si>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</si>
  <si>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</si>
  <si>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</si>
  <si>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</si>
  <si>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</si>
  <si>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</si>
  <si>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</si>
  <si>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</si>
  <si>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</si>
  <si>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</si>
  <si>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</si>
  <si>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</si>
  <si>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</si>
  <si>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</si>
  <si>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</si>
  <si>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</si>
  <si>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</si>
  <si>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</si>
  <si>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</si>
  <si>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</si>
  <si>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</si>
  <si>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</si>
  <si>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</si>
  <si>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</si>
  <si>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</si>
  <si>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</si>
  <si>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</si>
  <si>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</si>
  <si>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</si>
  <si>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</si>
  <si>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</si>
  <si>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</si>
  <si>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</si>
  <si>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</si>
  <si>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</si>
  <si>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</si>
  <si>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</si>
  <si>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</si>
  <si>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</si>
  <si>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</si>
  <si>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</si>
  <si>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</si>
  <si>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</si>
  <si>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</si>
  <si>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</si>
  <si>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</si>
  <si>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</si>
  <si>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</si>
  <si>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</si>
  <si>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</si>
  <si>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</si>
  <si>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</si>
  <si>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</si>
  <si>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</si>
  <si>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</si>
  <si>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</si>
  <si>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</si>
  <si>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</si>
  <si>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</si>
  <si>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</si>
  <si>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</si>
  <si>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</si>
  <si>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</si>
  <si>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</si>
  <si>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</si>
  <si>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</si>
  <si>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</si>
  <si>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</si>
  <si>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</si>
  <si>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</si>
  <si>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</si>
  <si>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</si>
  <si>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</si>
  <si>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</si>
  <si>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</si>
  <si>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</si>
  <si>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</si>
  <si>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</si>
  <si>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</si>
  <si>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</si>
  <si>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</si>
  <si>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</si>
  <si>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</si>
  <si>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</si>
  <si>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</si>
  <si>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</si>
  <si>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</si>
  <si>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</si>
  <si>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</si>
  <si>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</si>
  <si>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</si>
  <si>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</si>
  <si>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</si>
  <si>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</si>
  <si>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</si>
  <si>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</si>
  <si>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</si>
  <si>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</si>
  <si>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</si>
  <si>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</si>
  <si>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</si>
  <si>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</si>
  <si>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</si>
  <si>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</si>
  <si>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</si>
  <si>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</si>
  <si>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</si>
  <si>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</si>
  <si>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</si>
  <si>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</si>
  <si>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</si>
  <si>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</si>
  <si>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</si>
  <si>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</si>
  <si>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</si>
  <si>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</si>
  <si>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</si>
  <si>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</si>
  <si>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</si>
  <si>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</si>
  <si>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</si>
  <si>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</si>
  <si>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</si>
  <si>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</si>
  <si>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</si>
  <si>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</si>
  <si>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</si>
  <si>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</si>
  <si>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</si>
  <si>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</si>
  <si>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</si>
  <si>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</si>
  <si>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</si>
  <si>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</si>
  <si>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</si>
  <si>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</si>
  <si>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</si>
  <si>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</si>
  <si>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</si>
  <si>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</si>
  <si>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</si>
  <si>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</si>
  <si>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</si>
  <si>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</si>
  <si>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</si>
  <si>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</si>
  <si>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</si>
  <si>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</si>
  <si>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</si>
  <si>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</si>
  <si>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</si>
  <si>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</si>
  <si>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</si>
  <si>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</si>
  <si>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</si>
  <si>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</si>
  <si>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</si>
  <si>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</si>
  <si>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</si>
  <si>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</si>
  <si>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</si>
  <si>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</si>
  <si>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</si>
  <si>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</si>
  <si>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</si>
  <si>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</si>
  <si>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</si>
  <si>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</si>
  <si>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</si>
  <si>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</si>
  <si>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</si>
  <si>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</si>
  <si>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</si>
  <si>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</si>
  <si>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</si>
  <si>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</si>
  <si>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</si>
  <si>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</si>
  <si>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</si>
  <si>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</si>
  <si>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</si>
  <si>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</si>
  <si>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</si>
  <si>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</si>
  <si>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</si>
  <si>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</si>
  <si>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</si>
  <si>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</si>
  <si>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</si>
  <si>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</si>
  <si>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</si>
  <si>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</si>
  <si>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</si>
  <si>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</si>
  <si>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</si>
  <si>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</si>
  <si>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</si>
  <si>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</si>
  <si>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</si>
  <si>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</si>
  <si>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</si>
  <si>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</si>
  <si>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</si>
  <si>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</si>
  <si>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</si>
  <si>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</si>
  <si>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</si>
  <si>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</si>
  <si>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</si>
  <si>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</si>
  <si>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</si>
  <si>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</si>
  <si>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</si>
  <si>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</si>
  <si>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</si>
  <si>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</si>
  <si>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</si>
  <si>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</si>
  <si>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</si>
  <si>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</si>
  <si>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</si>
  <si>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</si>
  <si>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</si>
  <si>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</si>
  <si>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</si>
  <si>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</si>
  <si>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</si>
  <si>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</si>
  <si>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</si>
  <si>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</si>
  <si>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</si>
  <si>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</si>
  <si>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</si>
  <si>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</si>
  <si>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</si>
  <si>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</si>
  <si>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</si>
  <si>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</si>
  <si>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</si>
  <si>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</si>
  <si>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</si>
  <si>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</si>
  <si>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</si>
  <si>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</si>
  <si>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</si>
  <si>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</si>
  <si>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</si>
  <si>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</si>
  <si>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</si>
  <si>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</si>
  <si>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</si>
  <si>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</si>
  <si>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</si>
  <si>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</si>
  <si>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</si>
  <si>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</si>
  <si>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</si>
  <si>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</si>
  <si>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</si>
  <si>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</si>
  <si>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</si>
  <si>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</si>
  <si>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</si>
  <si>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</si>
  <si>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</si>
  <si>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</si>
  <si>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</si>
  <si>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</si>
  <si>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</si>
  <si>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</si>
  <si>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</si>
  <si>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</si>
  <si>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</si>
  <si>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</si>
  <si>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</si>
  <si>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</si>
  <si>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</si>
  <si>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</si>
  <si>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</si>
  <si>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</si>
  <si>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</si>
  <si>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</si>
  <si>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</si>
  <si>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</si>
  <si>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</si>
  <si>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</si>
  <si>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</si>
  <si>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</si>
  <si>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</si>
  <si>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</si>
  <si>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</si>
  <si>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</si>
  <si>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</si>
  <si>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</si>
  <si>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</si>
  <si>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</si>
  <si>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</si>
  <si>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</si>
  <si>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</si>
  <si>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</si>
  <si>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</si>
  <si>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</si>
  <si>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</si>
  <si>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</si>
  <si>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</si>
  <si>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</si>
  <si>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</si>
  <si>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</si>
  <si>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</si>
  <si>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</si>
  <si>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</si>
  <si>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</si>
  <si>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</si>
  <si>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</si>
  <si>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</si>
  <si>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</si>
  <si>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</si>
  <si>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</si>
  <si>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</si>
  <si>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</si>
  <si>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</si>
  <si>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</si>
  <si>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</si>
  <si>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</si>
  <si>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</si>
  <si>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</si>
  <si>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</si>
  <si>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</si>
  <si>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</si>
  <si>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</si>
  <si>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</si>
  <si>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</si>
  <si>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</si>
  <si>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</si>
  <si>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</si>
  <si>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</si>
  <si>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</si>
  <si>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</si>
  <si>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</si>
  <si>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</si>
  <si>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</si>
  <si>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</si>
  <si>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</si>
  <si>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</si>
  <si>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</si>
  <si>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</si>
  <si>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</si>
  <si>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</si>
  <si>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</si>
  <si>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</si>
  <si>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</si>
  <si>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</si>
  <si>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</si>
  <si>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</si>
  <si>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</si>
  <si>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</si>
  <si>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</si>
  <si>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</si>
  <si>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</si>
  <si>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</si>
  <si>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</si>
  <si>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</si>
  <si>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</si>
  <si>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</si>
  <si>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</si>
  <si>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</si>
  <si>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</si>
  <si>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</si>
  <si>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</si>
  <si>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</si>
  <si>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</si>
  <si>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</si>
  <si>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</si>
  <si>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</si>
  <si>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</si>
  <si>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</si>
  <si>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</si>
  <si>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</si>
  <si>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</si>
  <si>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</si>
  <si>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</si>
  <si>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</si>
  <si>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</si>
  <si>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</si>
  <si>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</si>
  <si>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</si>
  <si>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</si>
  <si>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</si>
  <si>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</si>
  <si>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</si>
  <si>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</si>
  <si>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</si>
  <si>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</si>
  <si>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</si>
  <si>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</si>
  <si>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</si>
  <si>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</si>
  <si>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</si>
  <si>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</si>
  <si>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</si>
  <si>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</si>
  <si>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</si>
  <si>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</si>
  <si>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</si>
  <si>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</si>
  <si>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</si>
  <si>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</si>
  <si>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</si>
  <si>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</si>
  <si>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</si>
  <si>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</si>
  <si>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</si>
  <si>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</si>
  <si>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</si>
  <si>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</si>
  <si>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</si>
  <si>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</si>
  <si>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</si>
  <si>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</si>
  <si>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</si>
  <si>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</si>
  <si>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</si>
  <si>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</si>
  <si>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</si>
  <si>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</si>
  <si>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</si>
  <si>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</si>
  <si>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</si>
  <si>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</si>
  <si>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</si>
  <si>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</si>
  <si>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</si>
  <si>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</si>
  <si>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</si>
  <si>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</si>
  <si>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</si>
  <si>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</si>
  <si>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</si>
  <si>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</si>
  <si>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</si>
  <si>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</si>
  <si>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</si>
  <si>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</si>
  <si>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</si>
  <si>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</si>
  <si>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</si>
  <si>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</si>
  <si>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</si>
  <si>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</si>
  <si>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</si>
  <si>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</si>
  <si>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</si>
  <si>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</si>
  <si>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</si>
  <si>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</si>
  <si>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</si>
  <si>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</si>
  <si>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</si>
  <si>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</si>
  <si>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</si>
  <si>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</si>
  <si>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</si>
  <si>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</si>
  <si>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</si>
  <si>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</si>
  <si>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</si>
  <si>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</si>
  <si>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</si>
  <si>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</si>
  <si>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</si>
  <si>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</si>
  <si>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</si>
  <si>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</si>
  <si>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</si>
  <si>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</si>
  <si>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</si>
  <si>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</si>
  <si>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</si>
  <si>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</si>
  <si>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</si>
  <si>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</si>
  <si>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</si>
  <si>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</si>
  <si>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</si>
  <si>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</si>
  <si>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</si>
  <si>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</si>
  <si>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</si>
  <si>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</si>
  <si>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</si>
  <si>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</si>
  <si>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</si>
  <si>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</si>
  <si>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</si>
  <si>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</si>
  <si>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</si>
  <si>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</si>
  <si>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</si>
  <si>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</si>
  <si>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</si>
  <si>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</si>
  <si>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</si>
  <si>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</si>
  <si>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</si>
  <si>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</si>
  <si>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</si>
  <si>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</si>
  <si>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</si>
  <si>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</si>
  <si>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</si>
  <si>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</si>
  <si>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</si>
  <si>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</si>
  <si>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</si>
  <si>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</si>
  <si>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</si>
  <si>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</si>
  <si>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</si>
  <si>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</si>
  <si>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</si>
  <si>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</si>
  <si>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</si>
  <si>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</si>
  <si>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</si>
  <si>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</si>
  <si>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</si>
  <si>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</si>
  <si>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</si>
  <si>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</si>
  <si>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</si>
  <si>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</si>
  <si>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</si>
  <si>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</si>
  <si>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</si>
  <si>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</si>
  <si>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</si>
  <si>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</si>
  <si>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</si>
  <si>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</si>
  <si>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</si>
  <si>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</si>
  <si>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</si>
  <si>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</si>
  <si>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</si>
  <si>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</si>
  <si>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</si>
  <si>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</si>
  <si>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</si>
  <si>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</si>
  <si>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</si>
  <si>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</si>
  <si>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</si>
  <si>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</si>
  <si>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</si>
  <si>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</si>
  <si>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</si>
  <si>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</si>
  <si>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</si>
  <si>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</si>
  <si>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</si>
  <si>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</si>
  <si>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</si>
  <si>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</si>
  <si>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</si>
  <si>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</si>
  <si>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</si>
  <si>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</si>
  <si>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</si>
  <si>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</si>
  <si>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</si>
  <si>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</si>
  <si>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</si>
  <si>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</si>
  <si>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</si>
  <si>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</si>
  <si>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</si>
  <si>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</si>
  <si>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</si>
  <si>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</si>
  <si>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</si>
  <si>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</si>
  <si>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</si>
  <si>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</si>
  <si>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</si>
  <si>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</si>
  <si>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</si>
  <si>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</si>
  <si>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</si>
  <si>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</si>
  <si>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</si>
  <si>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</si>
  <si>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</si>
  <si>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</si>
  <si>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</si>
  <si>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</si>
  <si>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</si>
  <si>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</si>
  <si>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</si>
  <si>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</si>
  <si>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</si>
  <si>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</si>
  <si>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</si>
  <si>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</si>
  <si>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</si>
  <si>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</si>
  <si>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</si>
  <si>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</si>
  <si>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</si>
  <si>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</si>
  <si>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</si>
  <si>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</si>
  <si>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</si>
  <si>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</si>
  <si>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</si>
  <si>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</si>
  <si>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</si>
  <si>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</si>
  <si>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</si>
  <si>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</si>
  <si>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</si>
  <si>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</si>
  <si>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</si>
  <si>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</si>
  <si>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</si>
  <si>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</si>
  <si>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</si>
  <si>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</si>
  <si>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</si>
  <si>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</si>
  <si>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</si>
  <si>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</si>
  <si>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</si>
  <si>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</si>
  <si>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</si>
  <si>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</si>
  <si>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</si>
  <si>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</si>
  <si>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</si>
  <si>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</si>
  <si>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</si>
  <si>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</si>
  <si>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</si>
  <si>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</si>
  <si>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</si>
  <si>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</si>
  <si>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</si>
  <si>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</si>
  <si>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</si>
  <si>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</si>
  <si>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</si>
  <si>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</si>
  <si>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</si>
  <si>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</si>
  <si>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</si>
  <si>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</si>
  <si>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</si>
  <si>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</si>
  <si>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</si>
  <si>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</si>
  <si>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</si>
  <si>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</si>
  <si>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</si>
  <si>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</si>
  <si>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</si>
  <si>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</si>
  <si>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</si>
  <si>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</si>
  <si>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</si>
  <si>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</si>
  <si>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</si>
  <si>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</si>
  <si>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</si>
  <si>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</si>
  <si>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</si>
  <si>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</si>
  <si>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</si>
  <si>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</si>
  <si>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</si>
  <si>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</si>
  <si>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</si>
  <si>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</si>
  <si>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</si>
  <si>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</si>
  <si>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</si>
  <si>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</si>
  <si>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</si>
  <si>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</si>
  <si>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</si>
  <si>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</si>
  <si>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</si>
  <si>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</si>
  <si>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</si>
  <si>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</si>
  <si>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</si>
  <si>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</si>
  <si>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</si>
  <si>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</si>
  <si>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</si>
  <si>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</si>
  <si>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</si>
  <si>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</si>
  <si>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</si>
  <si>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</si>
  <si>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</si>
  <si>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</si>
  <si>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</si>
  <si>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</si>
  <si>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</si>
  <si>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</si>
  <si>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</si>
  <si>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</si>
  <si>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</si>
  <si>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</si>
  <si>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</si>
  <si>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</si>
  <si>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</si>
  <si>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</si>
  <si>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</si>
  <si>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</si>
  <si>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</si>
  <si>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</si>
  <si>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</si>
  <si>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</si>
  <si>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</si>
  <si>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</si>
  <si>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</si>
  <si>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</si>
  <si>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</si>
  <si>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</si>
  <si>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</si>
  <si>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</si>
  <si>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</si>
  <si>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</si>
  <si>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</si>
  <si>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</si>
  <si>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</si>
  <si>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</si>
  <si>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</si>
  <si>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</si>
  <si>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</si>
  <si>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</si>
  <si>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</si>
  <si>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</si>
  <si>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</si>
  <si>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</si>
  <si>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</si>
  <si>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</si>
  <si>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</si>
  <si>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</si>
  <si>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</si>
  <si>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</si>
  <si>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</si>
  <si>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</si>
  <si>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</si>
  <si>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</si>
  <si>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</si>
  <si>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</si>
  <si>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</si>
  <si>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</si>
  <si>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</si>
  <si>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</si>
  <si>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</si>
  <si>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</si>
  <si>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</si>
  <si>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</si>
  <si>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</si>
  <si>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</si>
  <si>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</si>
  <si>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</si>
  <si>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</si>
  <si>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</si>
  <si>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</si>
  <si>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</si>
  <si>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</si>
  <si>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</si>
  <si>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</si>
  <si>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</si>
  <si>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</si>
  <si>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</si>
  <si>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</si>
  <si>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</si>
  <si>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</si>
  <si>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</si>
  <si>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</si>
  <si>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</si>
  <si>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</si>
  <si>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</si>
  <si>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</si>
  <si>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</si>
  <si>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</si>
  <si>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</si>
  <si>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</si>
  <si>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</si>
  <si>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</si>
  <si>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</si>
  <si>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</si>
  <si>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</si>
  <si>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</si>
  <si>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</si>
  <si>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</si>
  <si>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</si>
  <si>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</si>
  <si>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</si>
  <si>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</si>
  <si>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</si>
  <si>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</si>
  <si>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</si>
  <si>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</si>
  <si>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</si>
  <si>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</si>
  <si>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</si>
  <si>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</si>
  <si>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</si>
  <si>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</si>
  <si>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</si>
  <si>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</si>
  <si>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</si>
  <si>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</si>
  <si>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</si>
  <si>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</si>
  <si>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</si>
  <si>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</si>
  <si>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</si>
  <si>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</si>
  <si>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</si>
  <si>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</si>
  <si>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</si>
  <si>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</si>
  <si>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</si>
  <si>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</si>
  <si>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</si>
  <si>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</si>
  <si>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</si>
  <si>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</si>
  <si>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</si>
  <si>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</si>
  <si>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</si>
  <si>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</si>
  <si>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</si>
  <si>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</si>
  <si>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</si>
  <si>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</si>
  <si>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</si>
  <si>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</si>
  <si>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</si>
  <si>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</si>
  <si>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</si>
  <si>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</si>
  <si>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</si>
  <si>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</si>
  <si>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</si>
  <si>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</si>
  <si>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</si>
  <si>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</si>
  <si>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</si>
  <si>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</si>
  <si>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</si>
  <si>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</si>
  <si>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</si>
  <si>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</si>
  <si>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</si>
  <si>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</si>
  <si>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</si>
  <si>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</si>
  <si>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</si>
  <si>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</si>
  <si>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</si>
  <si>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</si>
  <si>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</si>
  <si>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</si>
  <si>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</si>
  <si>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</si>
  <si>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</si>
  <si>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</si>
  <si>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</si>
  <si>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</si>
  <si>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</si>
  <si>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</si>
  <si>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</si>
  <si>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</si>
  <si>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</si>
  <si>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</si>
  <si>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</si>
  <si>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</si>
  <si>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</si>
  <si>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</si>
  <si>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</si>
  <si>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</si>
  <si>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</si>
  <si>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</si>
  <si>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</si>
  <si>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</si>
  <si>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</si>
  <si>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</si>
  <si>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</si>
  <si>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</si>
  <si>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</si>
  <si>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</si>
  <si>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</si>
  <si>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</si>
  <si>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</si>
  <si>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</si>
  <si>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</si>
  <si>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</si>
  <si>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</si>
  <si>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</si>
  <si>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</si>
  <si>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</si>
  <si>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</si>
  <si>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</si>
  <si>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</si>
  <si>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</si>
  <si>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</si>
  <si>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</si>
  <si>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</si>
  <si>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</si>
  <si>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</si>
  <si>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</si>
  <si>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</si>
  <si>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</si>
  <si>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</si>
  <si>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</si>
  <si>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</si>
  <si>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</si>
  <si>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</si>
  <si>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</si>
  <si>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</si>
  <si>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</si>
  <si>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</si>
  <si>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</si>
  <si>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</si>
  <si>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</si>
  <si>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</si>
  <si>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</si>
  <si>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</si>
  <si>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</si>
  <si>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</si>
  <si>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</si>
  <si>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</si>
  <si>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</si>
  <si>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</si>
  <si>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</si>
  <si>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</si>
  <si>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</si>
  <si>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</si>
  <si>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</si>
  <si>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</si>
  <si>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</si>
  <si>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</si>
  <si>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</si>
  <si>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</si>
  <si>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</si>
  <si>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</si>
  <si>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</si>
  <si>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</si>
  <si>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</si>
  <si>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</si>
  <si>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</si>
  <si>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</si>
  <si>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</si>
  <si>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</si>
  <si>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</si>
  <si>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</si>
  <si>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</si>
  <si>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</si>
  <si>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</si>
  <si>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</si>
  <si>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</si>
  <si>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</si>
  <si>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</si>
  <si>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</si>
  <si>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</si>
  <si>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</si>
  <si>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</si>
  <si>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</si>
  <si>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</si>
  <si>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</si>
  <si>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</si>
  <si>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</si>
  <si>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</si>
  <si>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</si>
  <si>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</si>
  <si>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</si>
  <si>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</si>
  <si>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</si>
  <si>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</si>
  <si>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</si>
  <si>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</si>
  <si>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</si>
  <si>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</si>
  <si>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</si>
  <si>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</si>
  <si>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</si>
  <si>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</si>
  <si>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</si>
  <si>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</si>
  <si>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</si>
  <si>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</si>
  <si>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</si>
  <si>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</si>
  <si>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</si>
  <si>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</si>
  <si>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</si>
  <si>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</si>
  <si>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</si>
  <si>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</si>
  <si>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</si>
  <si>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</si>
  <si>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</si>
  <si>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</si>
  <si>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</si>
  <si>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</si>
  <si>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</si>
  <si>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</si>
  <si>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</si>
  <si>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</si>
  <si>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</si>
  <si>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</si>
  <si>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</si>
  <si>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</si>
  <si>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</si>
  <si>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</si>
  <si>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</si>
  <si>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</si>
  <si>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</si>
  <si>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</si>
  <si>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</si>
  <si>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</si>
  <si>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</si>
  <si>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</si>
  <si>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</si>
  <si>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</si>
  <si>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</si>
  <si>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</si>
  <si>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</si>
  <si>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</si>
  <si>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</si>
  <si>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</si>
  <si>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</si>
  <si>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</si>
  <si>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</si>
  <si>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</si>
  <si>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</si>
  <si>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</si>
  <si>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</si>
  <si>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</si>
  <si>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</si>
  <si>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</si>
  <si>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</si>
  <si>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</si>
  <si>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</si>
  <si>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</si>
  <si>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</si>
  <si>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</si>
  <si>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</si>
  <si>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</si>
  <si>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</si>
  <si>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</si>
  <si>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</si>
  <si>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</si>
  <si>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</si>
  <si>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</si>
  <si>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</si>
  <si>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</si>
  <si>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</si>
  <si>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</si>
  <si>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</si>
  <si>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</si>
  <si>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</si>
  <si>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</si>
  <si>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</si>
  <si>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</si>
  <si>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</si>
  <si>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</si>
  <si>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</si>
  <si>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</si>
  <si>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</si>
  <si>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</si>
  <si>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</si>
  <si>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</si>
  <si>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</si>
  <si>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</si>
  <si>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</si>
  <si>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</si>
  <si>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</si>
  <si>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</si>
  <si>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</si>
  <si>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</si>
  <si>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</si>
  <si>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</si>
  <si>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</si>
  <si>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</si>
  <si>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</si>
  <si>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</si>
  <si>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</si>
  <si>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</si>
  <si>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</si>
  <si>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</si>
  <si>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</si>
  <si>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</si>
  <si>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</si>
  <si>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</si>
  <si>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</si>
  <si>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</si>
  <si>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</si>
  <si>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</si>
  <si>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</si>
  <si>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</si>
  <si>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</si>
  <si>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</si>
  <si>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</si>
  <si>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</si>
  <si>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</si>
  <si>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</si>
  <si>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</si>
  <si>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</si>
  <si>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</si>
  <si>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</si>
  <si>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</si>
  <si>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</si>
  <si>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</si>
  <si>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</si>
  <si>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</si>
  <si>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</si>
  <si>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</si>
  <si>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</si>
  <si>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</si>
  <si>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</si>
  <si>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</si>
  <si>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</si>
  <si>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</si>
  <si>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</si>
  <si>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</si>
  <si>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</si>
  <si>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</si>
  <si>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</si>
  <si>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</si>
  <si>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</si>
  <si>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</si>
  <si>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</si>
  <si>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</si>
  <si>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</si>
  <si>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</si>
  <si>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</si>
  <si>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</si>
  <si>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</si>
  <si>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</si>
  <si>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</si>
  <si>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</si>
  <si>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</si>
  <si>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</si>
  <si>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</si>
  <si>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</si>
  <si>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</si>
  <si>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</si>
  <si>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</si>
  <si>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</si>
  <si>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</si>
  <si>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</si>
  <si>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</si>
  <si>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</si>
  <si>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</si>
  <si>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</si>
  <si>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</si>
  <si>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</si>
  <si>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</si>
  <si>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</si>
  <si>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</si>
  <si>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</si>
  <si>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</si>
  <si>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</si>
  <si>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</si>
  <si>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</si>
  <si>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</si>
  <si>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</si>
  <si>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</si>
  <si>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</si>
  <si>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</si>
  <si>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</si>
  <si>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</si>
  <si>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</si>
  <si>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</si>
  <si>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</si>
  <si>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</si>
  <si>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</si>
  <si>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</si>
  <si>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</si>
  <si>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</si>
  <si>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</si>
  <si>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</si>
  <si>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</si>
  <si>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</si>
  <si>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</si>
  <si>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</si>
  <si>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</si>
  <si>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</si>
  <si>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</si>
  <si>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</si>
  <si>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</si>
  <si>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</si>
  <si>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</si>
  <si>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</si>
  <si>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</si>
  <si>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</si>
  <si>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</si>
  <si>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</si>
  <si>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</si>
  <si>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</si>
  <si>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</si>
  <si>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</si>
  <si>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</si>
  <si>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</si>
  <si>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</si>
  <si>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</si>
  <si>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</si>
  <si>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</si>
  <si>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</si>
  <si>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</si>
  <si>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</si>
  <si>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</si>
  <si>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</si>
  <si>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</si>
  <si>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</si>
  <si>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</si>
  <si>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</si>
  <si>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</si>
  <si>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</si>
  <si>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</si>
  <si>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</si>
  <si>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</si>
  <si>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</si>
  <si>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</si>
  <si>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</si>
  <si>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</si>
  <si>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</si>
  <si>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</si>
  <si>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</si>
  <si>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</si>
  <si>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</si>
  <si>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</si>
  <si>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</si>
  <si>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</si>
  <si>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</si>
  <si>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</si>
  <si>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</si>
  <si>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</si>
  <si>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</si>
  <si>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</si>
  <si>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</si>
  <si>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</si>
  <si>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</si>
  <si>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</si>
  <si>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</si>
  <si>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</si>
  <si>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</si>
  <si>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</si>
  <si>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</si>
  <si>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</si>
  <si>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</si>
  <si>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</si>
  <si>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</si>
  <si>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</si>
  <si>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</si>
  <si>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</si>
  <si>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</si>
  <si>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</si>
  <si>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</si>
  <si>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</si>
  <si>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</si>
  <si>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</si>
  <si>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</si>
  <si>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</si>
  <si>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</si>
  <si>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</si>
  <si>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</si>
  <si>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</si>
  <si>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</si>
  <si>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</si>
  <si>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</si>
  <si>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</si>
  <si>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</si>
  <si>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</si>
  <si>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</si>
  <si>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</si>
  <si>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</si>
  <si>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</si>
  <si>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</si>
  <si>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</si>
  <si>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</si>
  <si>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</si>
  <si>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</si>
  <si>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</si>
  <si>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</si>
  <si>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</si>
  <si>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</si>
  <si>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</si>
  <si>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</si>
  <si>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</si>
  <si>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</si>
  <si>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</si>
  <si>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</si>
  <si>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</si>
  <si>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</si>
  <si>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</si>
  <si>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</si>
  <si>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</si>
  <si>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</si>
  <si>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</si>
  <si>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</si>
  <si>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</si>
  <si>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</si>
  <si>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</si>
  <si>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</si>
  <si>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</si>
  <si>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</si>
  <si>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</si>
  <si>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</si>
  <si>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</si>
  <si>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</si>
  <si>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</si>
  <si>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</si>
  <si>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</si>
  <si>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</si>
  <si>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</si>
  <si>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</si>
  <si>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</si>
  <si>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</si>
  <si>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</si>
  <si>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</si>
  <si>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</si>
  <si>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</si>
  <si>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</si>
  <si>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</si>
  <si>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</si>
  <si>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</si>
  <si>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</si>
  <si>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</si>
  <si>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</si>
  <si>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</si>
  <si>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</si>
  <si>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</si>
  <si>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</si>
  <si>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</si>
  <si>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</si>
  <si>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</si>
  <si>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</si>
  <si>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</si>
  <si>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</si>
  <si>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</si>
  <si>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</si>
  <si>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</si>
  <si>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</si>
  <si>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</si>
  <si>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</si>
  <si>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</si>
  <si>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</si>
  <si>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</si>
  <si>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</si>
  <si>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</si>
  <si>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</si>
  <si>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</si>
  <si>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</si>
  <si>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</si>
  <si>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</si>
  <si>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</si>
  <si>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</si>
  <si>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</si>
  <si>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</si>
  <si>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</si>
  <si>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</si>
  <si>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</si>
  <si>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</si>
  <si>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</si>
  <si>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</si>
  <si>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</si>
  <si>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</si>
  <si>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</si>
  <si>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</si>
  <si>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</si>
  <si>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</si>
  <si>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</si>
  <si>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</si>
  <si>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</si>
  <si>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</si>
  <si>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</si>
  <si>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</si>
  <si>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</si>
  <si>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</si>
  <si>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</si>
  <si>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</si>
  <si>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</si>
  <si>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</si>
  <si>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</si>
  <si>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</si>
  <si>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</si>
  <si>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</si>
  <si>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</si>
  <si>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</si>
  <si>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</si>
  <si>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</si>
  <si>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</si>
  <si>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</si>
  <si>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</si>
  <si>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</si>
  <si>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</si>
  <si>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</si>
  <si>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</si>
  <si>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</si>
  <si>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</si>
  <si>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</si>
  <si>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</si>
  <si>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</si>
  <si>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</si>
  <si>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</si>
  <si>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</si>
  <si>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</si>
  <si>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</si>
  <si>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</si>
  <si>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</si>
  <si>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</si>
  <si>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</si>
  <si>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</si>
  <si>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</si>
  <si>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</si>
  <si>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</si>
  <si>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</si>
  <si>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</si>
  <si>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</si>
  <si>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</si>
  <si>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</si>
  <si>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</si>
  <si>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</si>
  <si>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</si>
  <si>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</si>
  <si>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</si>
  <si>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</si>
  <si>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</si>
  <si>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</si>
  <si>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</si>
  <si>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</si>
  <si>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</si>
  <si>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</si>
  <si>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</si>
  <si>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</si>
  <si>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</si>
  <si>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</si>
  <si>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</si>
  <si>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</si>
  <si>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</si>
  <si>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</si>
  <si>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</si>
  <si>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</si>
  <si>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</si>
  <si>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</si>
  <si>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</si>
  <si>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</si>
  <si>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</si>
  <si>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</si>
  <si>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</si>
  <si>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</si>
  <si>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</si>
  <si>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</si>
  <si>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</si>
  <si>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</si>
  <si>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</si>
  <si>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</si>
  <si>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</si>
  <si>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</si>
  <si>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</si>
  <si>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</si>
  <si>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</si>
  <si>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</si>
  <si>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</si>
  <si>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</si>
  <si>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</si>
  <si>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</si>
  <si>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</si>
  <si>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</si>
  <si>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</si>
  <si>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</si>
  <si>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</si>
  <si>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</si>
  <si>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</si>
  <si>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</si>
  <si>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</si>
  <si>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</si>
  <si>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</si>
  <si>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</si>
  <si>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</si>
  <si>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</si>
  <si>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</si>
  <si>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</si>
  <si>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</si>
  <si>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</si>
  <si>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</si>
  <si>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</si>
  <si>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</si>
  <si>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</si>
  <si>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</si>
  <si>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</si>
  <si>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</si>
  <si>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</si>
  <si>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</si>
  <si>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</si>
  <si>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</si>
  <si>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</si>
  <si>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</si>
  <si>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</si>
  <si>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</si>
  <si>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</si>
  <si>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</si>
  <si>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</si>
  <si>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</si>
  <si>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</si>
  <si>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</si>
  <si>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</si>
  <si>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</si>
  <si>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</si>
  <si>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</si>
  <si>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</si>
  <si>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</si>
  <si>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</si>
  <si>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</si>
  <si>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</si>
  <si>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</si>
  <si>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</si>
  <si>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</si>
  <si>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</si>
  <si>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</si>
  <si>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</si>
  <si>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</si>
  <si>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</si>
  <si>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</si>
  <si>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</si>
  <si>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</si>
  <si>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</si>
  <si>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</si>
  <si>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</si>
  <si>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</si>
  <si>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</si>
  <si>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</si>
  <si>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</si>
  <si>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</si>
  <si>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</si>
  <si>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</si>
  <si>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</si>
  <si>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</si>
  <si>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</si>
  <si>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</si>
  <si>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</si>
  <si>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</si>
  <si>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</si>
  <si>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</si>
  <si>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</si>
  <si>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</si>
  <si>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</si>
  <si>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</si>
  <si>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</si>
  <si>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</si>
  <si>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</si>
  <si>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</si>
  <si>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</si>
  <si>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</si>
  <si>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</si>
  <si>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</si>
  <si>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</si>
  <si>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</si>
  <si>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</si>
  <si>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</si>
  <si>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</si>
  <si>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</si>
  <si>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</si>
  <si>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</si>
  <si>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</si>
  <si>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</si>
  <si>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</si>
  <si>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</si>
  <si>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</si>
  <si>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</si>
  <si>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</si>
  <si>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</si>
  <si>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</si>
  <si>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</si>
  <si>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</si>
  <si>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</si>
  <si>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</si>
  <si>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</si>
  <si>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</si>
  <si>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</si>
  <si>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</si>
  <si>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</si>
  <si>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</si>
  <si>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</si>
  <si>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</si>
  <si>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</si>
  <si>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</si>
  <si>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</si>
  <si>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</si>
  <si>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</si>
  <si>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</si>
  <si>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</si>
  <si>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</si>
  <si>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</si>
  <si>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</si>
  <si>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</si>
  <si>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</si>
  <si>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</si>
  <si>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</si>
  <si>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</si>
  <si>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</si>
  <si>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</si>
  <si>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</si>
  <si>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</si>
  <si>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</si>
  <si>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</si>
  <si>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</si>
  <si>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</si>
  <si>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</si>
  <si>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</si>
  <si>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</si>
  <si>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</si>
  <si>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</si>
  <si>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</si>
  <si>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</si>
  <si>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</si>
  <si>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</si>
  <si>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</si>
  <si>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</si>
  <si>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</si>
  <si>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</si>
  <si>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</si>
  <si>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</si>
  <si>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</si>
  <si>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</si>
  <si>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</si>
  <si>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</si>
  <si>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</si>
  <si>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</si>
  <si>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</si>
  <si>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</si>
  <si>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</si>
  <si>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</si>
  <si>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</si>
  <si>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</si>
  <si>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</si>
  <si>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</si>
  <si>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</si>
  <si>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</si>
  <si>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</si>
  <si>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</si>
  <si>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</si>
  <si>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</si>
  <si>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</si>
  <si>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</si>
  <si>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</si>
  <si>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</si>
  <si>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</si>
  <si>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</si>
  <si>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</si>
  <si>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</si>
  <si>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</si>
  <si>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</si>
  <si>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</si>
  <si>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</si>
  <si>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</si>
  <si>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</si>
  <si>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</si>
  <si>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</si>
  <si>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</si>
  <si>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</si>
  <si>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</si>
  <si>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</si>
  <si>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</si>
  <si>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</si>
  <si>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</si>
  <si>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</si>
  <si>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</si>
  <si>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</si>
  <si>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</si>
  <si>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</si>
  <si>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</si>
  <si>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</si>
  <si>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</si>
  <si>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</si>
  <si>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</si>
  <si>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</si>
  <si>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</si>
  <si>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</si>
  <si>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</si>
  <si>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</si>
  <si>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</si>
  <si>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</si>
  <si>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</si>
  <si>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</si>
  <si>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</si>
  <si>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</si>
  <si>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</si>
  <si>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</si>
  <si>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</si>
  <si>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</si>
  <si>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</si>
  <si>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</si>
  <si>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</si>
  <si>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</si>
  <si>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</si>
  <si>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</si>
  <si>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</si>
  <si>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</si>
  <si>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</si>
  <si>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</si>
  <si>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</si>
  <si>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</si>
  <si>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</si>
  <si>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</si>
  <si>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</si>
  <si>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</si>
  <si>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</si>
  <si>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</si>
  <si>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</si>
  <si>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</si>
  <si>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</si>
  <si>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</si>
  <si>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</si>
  <si>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</si>
  <si>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</si>
  <si>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</si>
  <si>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</si>
  <si>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</si>
  <si>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</si>
  <si>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</si>
  <si>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</si>
  <si>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</si>
  <si>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</si>
  <si>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</si>
  <si>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</si>
  <si>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</si>
  <si>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</si>
  <si>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</si>
  <si>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</si>
  <si>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</si>
  <si>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</si>
  <si>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</si>
  <si>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</si>
  <si>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</si>
  <si>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</si>
  <si>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</si>
  <si>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</si>
  <si>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</si>
  <si>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</si>
  <si>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</si>
  <si>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</si>
  <si>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</si>
  <si>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</si>
  <si>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</si>
  <si>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</si>
  <si>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</si>
  <si>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</si>
  <si>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</si>
  <si>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</si>
  <si>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</si>
  <si>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</si>
  <si>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</si>
  <si>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</si>
  <si>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</si>
  <si>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</si>
  <si>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</si>
  <si>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</si>
  <si>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</si>
  <si>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</si>
  <si>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</si>
  <si>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</si>
  <si>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</si>
  <si>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</si>
  <si>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</si>
  <si>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</si>
  <si>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</si>
  <si>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</si>
  <si>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</si>
  <si>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</si>
  <si>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</si>
  <si>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</si>
  <si>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</si>
  <si>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</si>
  <si>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</si>
  <si>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</si>
  <si>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</si>
  <si>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</si>
  <si>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</si>
  <si>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</si>
  <si>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</si>
  <si>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</si>
  <si>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</si>
  <si>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</si>
  <si>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</si>
  <si>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</si>
  <si>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</si>
  <si>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</si>
  <si>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</si>
  <si>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</si>
  <si>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</si>
  <si>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</si>
  <si>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</si>
  <si>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</si>
  <si>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</si>
  <si>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</si>
  <si>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</si>
  <si>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</si>
  <si>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</si>
  <si>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</si>
  <si>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</si>
  <si>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</si>
  <si>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</si>
  <si>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</si>
  <si>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</si>
  <si>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</si>
  <si>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</si>
  <si>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</si>
  <si>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</si>
  <si>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</si>
  <si>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</si>
  <si>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</si>
  <si>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</si>
  <si>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</si>
  <si>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</si>
  <si>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</si>
  <si>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</si>
  <si>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</si>
  <si>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</si>
  <si>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</si>
  <si>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</si>
  <si>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</si>
  <si>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</si>
  <si>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</si>
  <si>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</si>
  <si>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</si>
  <si>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</si>
  <si>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</si>
  <si>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</si>
  <si>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</si>
  <si>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</si>
  <si>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</si>
  <si>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</si>
  <si>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</si>
  <si>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</si>
  <si>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</si>
  <si>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</si>
  <si>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</si>
  <si>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</si>
  <si>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</si>
  <si>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</si>
  <si>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</si>
  <si>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</si>
  <si>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</si>
  <si>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</si>
  <si>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</si>
  <si>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</si>
  <si>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</si>
  <si>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</si>
  <si>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</si>
  <si>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</si>
  <si>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</si>
  <si>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</si>
  <si>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</si>
  <si>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</si>
  <si>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</si>
  <si>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</si>
  <si>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</si>
  <si>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</si>
  <si>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</si>
  <si>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</si>
  <si>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</si>
  <si>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</si>
  <si>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</si>
  <si>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</si>
  <si>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</si>
  <si>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</si>
  <si>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</si>
  <si>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</si>
  <si>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</si>
  <si>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</si>
  <si>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</si>
  <si>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</si>
  <si>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</si>
  <si>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</si>
  <si>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</si>
  <si>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</si>
  <si>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</si>
  <si>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</si>
  <si>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</si>
  <si>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</si>
  <si>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</si>
  <si>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</si>
  <si>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</si>
  <si>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</si>
  <si>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</si>
  <si>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</si>
  <si>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</si>
  <si>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</si>
  <si>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</si>
  <si>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</si>
  <si>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</si>
  <si>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</si>
  <si>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</si>
  <si>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</si>
  <si>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</si>
  <si>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</si>
  <si>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</si>
  <si>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</si>
  <si>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</si>
  <si>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</si>
  <si>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</si>
  <si>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</si>
  <si>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</si>
  <si>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</si>
  <si>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</si>
  <si>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</si>
  <si>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</si>
  <si>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</si>
  <si>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</si>
  <si>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</si>
  <si>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</si>
  <si>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</si>
  <si>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</si>
  <si>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</si>
  <si>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</si>
  <si>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</si>
  <si>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</si>
  <si>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</si>
  <si>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</si>
  <si>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</si>
  <si>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</si>
  <si>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</si>
  <si>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</si>
  <si>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</si>
  <si>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</si>
  <si>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</si>
  <si>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</si>
  <si>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</si>
  <si>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</si>
  <si>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</si>
  <si>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</si>
  <si>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</si>
  <si>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</si>
  <si>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</si>
  <si>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</si>
  <si>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</si>
  <si>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</si>
  <si>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</si>
  <si>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</si>
  <si>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</si>
  <si>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</si>
  <si>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</si>
  <si>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</si>
  <si>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</si>
  <si>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</si>
  <si>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</si>
  <si>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</si>
  <si>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</si>
  <si>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</si>
  <si>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</si>
  <si>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</si>
  <si>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</si>
  <si>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</si>
  <si>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</si>
  <si>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</si>
  <si>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</si>
  <si>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</si>
  <si>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</si>
  <si>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</si>
  <si>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</si>
  <si>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</si>
  <si>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</si>
  <si>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</si>
  <si>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</si>
  <si>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</si>
  <si>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</si>
  <si>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</si>
  <si>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</si>
  <si>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</si>
  <si>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</si>
  <si>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</si>
  <si>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</si>
  <si>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</si>
  <si>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</si>
  <si>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</si>
  <si>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</si>
  <si>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</si>
  <si>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</si>
  <si>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</si>
  <si>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</si>
  <si>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</si>
  <si>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</si>
  <si>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</si>
  <si>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</si>
  <si>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</si>
  <si>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</si>
  <si>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</si>
  <si>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</si>
  <si>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</si>
  <si>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</si>
  <si>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</si>
  <si>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</si>
  <si>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</si>
  <si>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</si>
  <si>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</si>
  <si>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</si>
  <si>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</si>
  <si>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</si>
  <si>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</si>
  <si>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</si>
  <si>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</si>
  <si>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</si>
  <si>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</si>
  <si>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</si>
  <si>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</si>
  <si>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</si>
  <si>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</si>
  <si>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</si>
  <si>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</si>
  <si>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</si>
  <si>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</si>
  <si>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</si>
  <si>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</si>
  <si>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</si>
  <si>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</si>
  <si>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</si>
  <si>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</si>
  <si>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</si>
  <si>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</si>
  <si>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</si>
  <si>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</si>
  <si>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</si>
  <si>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</si>
  <si>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</si>
  <si>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</si>
  <si>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</si>
  <si>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</si>
  <si>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</si>
  <si>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</si>
  <si>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</si>
  <si>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</si>
  <si>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</si>
  <si>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</si>
  <si>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</si>
  <si>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</si>
  <si>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</si>
  <si>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</si>
  <si>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</si>
  <si>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</si>
  <si>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</si>
  <si>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</si>
  <si>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</si>
  <si>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</si>
  <si>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</si>
  <si>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</si>
  <si>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</si>
  <si>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</si>
  <si>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</si>
  <si>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</si>
  <si>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</si>
  <si>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</si>
  <si>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</si>
  <si>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</si>
  <si>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</si>
  <si>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</si>
  <si>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</si>
  <si>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</si>
  <si>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</si>
  <si>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</si>
  <si>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</si>
  <si>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</si>
  <si>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</si>
  <si>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</si>
  <si>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</si>
  <si>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</si>
  <si>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</si>
  <si>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</si>
  <si>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</si>
  <si>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</si>
  <si>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</si>
  <si>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</si>
  <si>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</si>
  <si>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</si>
  <si>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</si>
  <si>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</si>
  <si>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</si>
  <si>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</si>
  <si>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</si>
  <si>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</si>
  <si>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</si>
  <si>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</si>
  <si>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</si>
  <si>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</si>
  <si>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</si>
  <si>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</si>
  <si>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</si>
  <si>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</si>
  <si>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</si>
  <si>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</si>
  <si>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</si>
  <si>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</si>
  <si>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</si>
  <si>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</si>
  <si>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</si>
  <si>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</si>
  <si>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</si>
  <si>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</si>
  <si>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</si>
  <si>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</si>
  <si>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</si>
  <si>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</si>
  <si>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</si>
  <si>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</si>
  <si>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</si>
  <si>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</si>
  <si>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</si>
  <si>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</si>
  <si>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</si>
  <si>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</si>
  <si>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</si>
  <si>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</si>
  <si>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</si>
  <si>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</si>
  <si>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</si>
  <si>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</si>
  <si>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</si>
  <si>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</si>
  <si>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</si>
  <si>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</si>
  <si>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</si>
  <si>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</si>
  <si>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</si>
  <si>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</si>
  <si>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</si>
  <si>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</si>
  <si>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</si>
  <si>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</si>
  <si>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</si>
  <si>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</si>
  <si>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</si>
  <si>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</si>
  <si>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</si>
  <si>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</si>
  <si>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</si>
  <si>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</si>
  <si>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</si>
  <si>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</si>
  <si>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</si>
  <si>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</si>
  <si>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</si>
  <si>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</si>
  <si>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</si>
  <si>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</si>
  <si>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</si>
  <si>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</si>
  <si>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</si>
  <si>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</si>
  <si>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</si>
  <si>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</si>
  <si>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</si>
  <si>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</si>
  <si>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</si>
  <si>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</si>
  <si>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</si>
  <si>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</si>
  <si>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</si>
  <si>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</si>
  <si>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</si>
  <si>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</si>
  <si>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</si>
  <si>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</si>
  <si>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</si>
  <si>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</si>
  <si>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</si>
  <si>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</si>
  <si>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</si>
  <si>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</si>
  <si>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</si>
  <si>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</si>
  <si>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</si>
  <si>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</si>
  <si>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</si>
  <si>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</si>
  <si>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</si>
  <si>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</si>
  <si>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</si>
  <si>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</si>
  <si>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</si>
  <si>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</si>
  <si>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</si>
  <si>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</si>
  <si>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</si>
  <si>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</si>
  <si>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</si>
  <si>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</si>
  <si>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</si>
  <si>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</si>
  <si>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</si>
  <si>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</si>
  <si>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</si>
  <si>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</si>
  <si>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</si>
  <si>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</si>
  <si>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</si>
  <si>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</si>
  <si>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</si>
  <si>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</si>
  <si>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</si>
  <si>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</si>
  <si>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</si>
  <si>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</si>
  <si>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</si>
  <si>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</si>
  <si>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</si>
  <si>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</si>
  <si>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</si>
  <si>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</si>
  <si>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</si>
  <si>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</si>
  <si>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</si>
  <si>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</si>
  <si>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</si>
  <si>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</si>
  <si>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</si>
  <si>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</si>
  <si>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</si>
  <si>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</si>
  <si>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</si>
  <si>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</si>
  <si>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</si>
  <si>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</si>
  <si>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</si>
  <si>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</si>
  <si>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</si>
  <si>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</si>
  <si>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</si>
  <si>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</si>
  <si>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</si>
  <si>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</si>
  <si>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</si>
  <si>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</si>
  <si>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</si>
  <si>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</si>
  <si>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</si>
  <si>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</si>
  <si>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</si>
  <si>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</si>
  <si>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</si>
  <si>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</si>
  <si>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</si>
  <si>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</si>
  <si>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</si>
  <si>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</si>
  <si>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</si>
  <si>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</si>
  <si>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</si>
  <si>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</si>
  <si>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</si>
  <si>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</si>
  <si>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</si>
  <si>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</si>
  <si>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</si>
  <si>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</si>
  <si>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</si>
  <si>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</si>
  <si>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</si>
  <si>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</si>
  <si>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</si>
  <si>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</si>
  <si>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</si>
  <si>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</si>
  <si>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</si>
  <si>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</si>
  <si>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</si>
  <si>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</si>
  <si>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</si>
  <si>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</si>
  <si>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</si>
  <si>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</si>
  <si>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</si>
  <si>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</si>
  <si>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</si>
  <si>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</si>
  <si>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</si>
  <si>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</si>
  <si>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</si>
  <si>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</si>
  <si>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</si>
  <si>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</si>
  <si>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</si>
  <si>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</si>
  <si>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</si>
  <si>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</si>
  <si>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</si>
  <si>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</si>
  <si>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</si>
  <si>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</si>
  <si>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</si>
  <si>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</si>
  <si>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</si>
  <si>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</si>
  <si>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</si>
  <si>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</si>
  <si>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</si>
  <si>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</si>
  <si>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</si>
  <si>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</si>
  <si>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</si>
  <si>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</si>
  <si>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</si>
  <si>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</si>
  <si>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</si>
  <si>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</si>
  <si>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</si>
  <si>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</si>
  <si>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</si>
  <si>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</si>
  <si>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</si>
  <si>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</si>
  <si>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</si>
  <si>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</si>
  <si>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</si>
  <si>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</si>
  <si>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</si>
  <si>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</si>
  <si>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</si>
  <si>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</si>
  <si>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</si>
  <si>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</si>
  <si>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</si>
  <si>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</si>
  <si>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</si>
  <si>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</si>
  <si>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</si>
  <si>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</si>
  <si>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</si>
  <si>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</si>
  <si>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</si>
  <si>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</si>
  <si>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</si>
  <si>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</si>
  <si>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</si>
  <si>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</si>
  <si>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</si>
  <si>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</si>
  <si>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</si>
  <si>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</si>
  <si>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</si>
  <si>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</si>
  <si>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</si>
  <si>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</si>
  <si>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</si>
  <si>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</si>
  <si>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</si>
  <si>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</si>
  <si>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</si>
  <si>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</si>
  <si>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</si>
  <si>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</si>
  <si>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</si>
  <si>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</si>
  <si>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</si>
  <si>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</si>
  <si>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</si>
  <si>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</si>
  <si>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</si>
  <si>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</si>
  <si>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</si>
  <si>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</si>
  <si>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</si>
  <si>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</si>
  <si>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</si>
  <si>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</si>
  <si>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</si>
  <si>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</si>
  <si>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</si>
  <si>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</si>
  <si>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</si>
  <si>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</si>
  <si>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</si>
  <si>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</si>
  <si>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</si>
  <si>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</si>
  <si>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</si>
  <si>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</si>
  <si>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</si>
  <si>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</si>
  <si>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</si>
  <si>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</si>
  <si>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</si>
  <si>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</si>
  <si>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</si>
  <si>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</si>
  <si>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</si>
  <si>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</si>
  <si>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</si>
  <si>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</si>
  <si>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</si>
  <si>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</si>
  <si>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</si>
  <si>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</si>
  <si>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</si>
  <si>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</si>
  <si>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</si>
  <si>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</si>
  <si>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</si>
  <si>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</si>
  <si>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</si>
  <si>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</si>
  <si>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</si>
  <si>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</si>
  <si>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</si>
  <si>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</si>
  <si>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</si>
  <si>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</si>
  <si>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</si>
  <si>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</si>
  <si>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</si>
  <si>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</si>
  <si>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</si>
  <si>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</si>
  <si>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</si>
  <si>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</si>
  <si>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</si>
  <si>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</si>
  <si>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</si>
  <si>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</si>
  <si>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</si>
  <si>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</si>
  <si>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</si>
  <si>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</si>
  <si>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</si>
  <si>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</si>
  <si>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</si>
  <si>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</si>
  <si>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</si>
  <si>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</si>
  <si>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</si>
  <si>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</si>
  <si>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</si>
  <si>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</si>
  <si>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</si>
  <si>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</si>
  <si>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</si>
  <si>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</si>
  <si>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</si>
  <si>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</si>
  <si>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</si>
  <si>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</si>
  <si>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</si>
  <si>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</si>
  <si>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</si>
  <si>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</si>
  <si>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</si>
  <si>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</si>
  <si>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</si>
  <si>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</si>
  <si>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</si>
  <si>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</si>
  <si>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</si>
  <si>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</si>
  <si>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</si>
  <si>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</si>
  <si>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</si>
  <si>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</si>
  <si>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</si>
  <si>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</si>
  <si>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</si>
  <si>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</si>
  <si>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</si>
  <si>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</si>
  <si>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</si>
  <si>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</si>
  <si>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</si>
  <si>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</si>
  <si>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</si>
  <si>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</si>
  <si>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</si>
  <si>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</si>
  <si>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</si>
  <si>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</si>
  <si>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</si>
  <si>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</si>
  <si>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</si>
  <si>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</si>
  <si>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</si>
  <si>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</si>
  <si>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</si>
  <si>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</si>
  <si>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</si>
  <si>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</si>
  <si>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</si>
  <si>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</si>
  <si>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</si>
  <si>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</si>
  <si>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</si>
  <si>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</si>
  <si>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</si>
  <si>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</si>
  <si>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</si>
  <si>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</si>
  <si>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</si>
  <si>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</si>
  <si>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</si>
  <si>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</si>
  <si>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</si>
  <si>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</si>
  <si>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</si>
  <si>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</si>
  <si>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</si>
  <si>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</si>
  <si>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</si>
  <si>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</si>
  <si>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</si>
  <si>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</si>
  <si>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</si>
  <si>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</si>
  <si>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</si>
  <si>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</si>
  <si>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</si>
  <si>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</si>
  <si>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</si>
  <si>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</si>
  <si>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</si>
  <si>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</si>
  <si>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</si>
  <si>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</si>
  <si>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</si>
  <si>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</si>
  <si>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</si>
  <si>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</si>
  <si>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</si>
  <si>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</si>
  <si>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</si>
  <si>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</si>
  <si>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</si>
  <si>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</si>
  <si>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</si>
  <si>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</si>
  <si>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</si>
  <si>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</si>
  <si>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</si>
  <si>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</si>
  <si>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</si>
  <si>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</si>
  <si>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</si>
  <si>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</si>
  <si>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</si>
  <si>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</si>
  <si>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</si>
  <si>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</si>
  <si>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</si>
  <si>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</si>
  <si>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</si>
  <si>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</si>
  <si>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</si>
  <si>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</si>
  <si>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</si>
  <si>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</si>
  <si>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</si>
  <si>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</si>
  <si>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</si>
  <si>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</si>
  <si>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</si>
  <si>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</si>
  <si>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</si>
  <si>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</si>
  <si>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</si>
  <si>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</si>
  <si>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</si>
  <si>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</si>
  <si>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</si>
  <si>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</si>
  <si>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</si>
  <si>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</si>
  <si>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</si>
  <si>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</si>
  <si>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</si>
  <si>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</si>
  <si>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</si>
  <si>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</si>
  <si>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</si>
  <si>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</si>
  <si>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</si>
  <si>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</si>
  <si>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</si>
  <si>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</si>
  <si>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</si>
  <si>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</si>
  <si>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</si>
  <si>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</si>
  <si>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</si>
  <si>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</si>
  <si>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</si>
  <si>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</si>
  <si>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</si>
  <si>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</si>
  <si>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</si>
  <si>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</si>
  <si>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</si>
  <si>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</si>
  <si>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</si>
  <si>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</si>
  <si>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</si>
  <si>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</si>
  <si>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</si>
  <si>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</si>
  <si>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</si>
  <si>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</si>
  <si>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</si>
  <si>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</si>
  <si>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</si>
  <si>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</si>
  <si>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</si>
  <si>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</si>
  <si>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</si>
  <si>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</si>
  <si>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</si>
  <si>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</si>
  <si>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</si>
  <si>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</si>
  <si>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</si>
  <si>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</si>
  <si>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</si>
  <si>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</si>
  <si>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</si>
  <si>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</si>
  <si>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</si>
  <si>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</si>
  <si>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</si>
  <si>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</si>
  <si>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</si>
  <si>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</si>
  <si>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</si>
  <si>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</si>
  <si>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</si>
  <si>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</si>
  <si>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</si>
  <si>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</si>
  <si>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</si>
  <si>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</si>
  <si>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</si>
  <si>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</si>
  <si>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</si>
  <si>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</si>
  <si>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</si>
  <si>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</si>
  <si>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</si>
  <si>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</si>
  <si>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</si>
  <si>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</si>
  <si>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</si>
  <si>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</si>
  <si>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</si>
  <si>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</si>
  <si>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</si>
  <si>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</si>
  <si>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</si>
  <si>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</si>
  <si>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</si>
  <si>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</si>
  <si>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</si>
  <si>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</si>
  <si>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</si>
  <si>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</si>
  <si>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</si>
  <si>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</si>
  <si>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</si>
  <si>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</si>
  <si>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</si>
  <si>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</si>
  <si>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</si>
  <si>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</si>
  <si>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</si>
  <si>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</si>
  <si>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</si>
  <si>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</si>
  <si>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</si>
  <si>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</si>
  <si>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</si>
  <si>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</si>
  <si>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</si>
  <si>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</si>
  <si>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</si>
  <si>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</si>
  <si>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</si>
  <si>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</si>
  <si>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</si>
  <si>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</si>
  <si>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</si>
  <si>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</si>
  <si>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</si>
  <si>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</si>
  <si>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</si>
  <si>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</si>
  <si>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</si>
  <si>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</si>
  <si>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</si>
  <si>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</si>
  <si>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</si>
  <si>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</si>
  <si>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</si>
  <si>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</si>
  <si>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</si>
  <si>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</si>
  <si>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</si>
  <si>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</si>
  <si>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</si>
  <si>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</si>
  <si>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</si>
  <si>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</si>
  <si>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</si>
  <si>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</si>
  <si>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</si>
  <si>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</si>
  <si>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</si>
  <si>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</si>
  <si>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</si>
  <si>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</si>
  <si>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</si>
  <si>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</si>
  <si>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</si>
  <si>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</si>
  <si>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</si>
  <si>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</si>
  <si>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</si>
  <si>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</si>
  <si>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</si>
  <si>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</si>
  <si>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</si>
  <si>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</si>
  <si>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</si>
  <si>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</si>
  <si>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</si>
  <si>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</si>
  <si>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</si>
  <si>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</si>
  <si>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</si>
  <si>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</si>
  <si>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</si>
  <si>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</si>
  <si>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</si>
  <si>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</si>
  <si>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</si>
  <si>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</si>
  <si>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</si>
  <si>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</si>
  <si>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</si>
  <si>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</si>
  <si>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</si>
  <si>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</si>
  <si>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</si>
  <si>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</si>
  <si>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</si>
  <si>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</si>
  <si>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</si>
  <si>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</si>
  <si>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</si>
  <si>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</si>
  <si>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</si>
  <si>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</si>
  <si>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</si>
  <si>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</si>
  <si>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</si>
  <si>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</si>
  <si>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</si>
  <si>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</si>
  <si>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</si>
  <si>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</si>
  <si>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</si>
  <si>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</si>
  <si>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</si>
  <si>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</si>
  <si>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</si>
  <si>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</si>
  <si>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</si>
  <si>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</si>
  <si>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</si>
  <si>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</si>
  <si>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</si>
  <si>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</si>
  <si>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</si>
  <si>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</si>
  <si>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</si>
  <si>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</si>
  <si>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</si>
  <si>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</si>
  <si>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</si>
  <si>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</si>
  <si>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</si>
  <si>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</si>
  <si>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</si>
  <si>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</si>
  <si>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</si>
  <si>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</si>
  <si>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</si>
  <si>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</si>
  <si>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</si>
  <si>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</si>
  <si>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</si>
  <si>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</si>
  <si>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</si>
  <si>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</si>
  <si>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</si>
  <si>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</si>
  <si>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</si>
  <si>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</si>
  <si>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</si>
  <si>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</si>
  <si>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</si>
  <si>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</si>
  <si>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</si>
  <si>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</si>
  <si>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</si>
  <si>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</si>
  <si>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</si>
  <si>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</si>
  <si>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</si>
  <si>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</si>
  <si>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</si>
  <si>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</si>
  <si>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</si>
  <si>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</si>
  <si>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</si>
  <si>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</si>
  <si>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</si>
  <si>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</si>
  <si>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</si>
  <si>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</si>
  <si>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</si>
  <si>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</si>
  <si>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</si>
  <si>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</si>
  <si>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</si>
  <si>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</si>
  <si>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</si>
  <si>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</si>
  <si>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</si>
  <si>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</si>
  <si>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</si>
  <si>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</si>
  <si>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</si>
  <si>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</si>
  <si>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</si>
  <si>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</si>
  <si>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</si>
  <si>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</si>
  <si>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</si>
  <si>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</si>
  <si>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</si>
  <si>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</si>
  <si>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</si>
  <si>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</si>
  <si>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</si>
  <si>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</si>
  <si>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</si>
  <si>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</si>
  <si>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</si>
  <si>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</si>
  <si>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</si>
  <si>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</si>
  <si>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</si>
  <si>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</si>
  <si>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</si>
  <si>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</si>
  <si>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</si>
  <si>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</si>
  <si>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</si>
  <si>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</si>
  <si>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</si>
  <si>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</si>
  <si>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</si>
  <si>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</si>
  <si>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</si>
  <si>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</si>
  <si>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</si>
  <si>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</si>
  <si>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</si>
  <si>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</si>
  <si>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</si>
  <si>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</si>
  <si>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</si>
  <si>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</si>
  <si>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</si>
  <si>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</si>
  <si>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</si>
  <si>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</si>
  <si>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</si>
  <si>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</si>
  <si>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</si>
  <si>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</si>
  <si>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</si>
  <si>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</si>
  <si>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</si>
  <si>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</si>
  <si>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</si>
  <si>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</si>
  <si>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</si>
  <si>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</si>
  <si>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</si>
  <si>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</si>
  <si>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</si>
  <si>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</si>
  <si>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</si>
  <si>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</si>
  <si>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</si>
  <si>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</si>
  <si>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</si>
  <si>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</si>
  <si>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</si>
  <si>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</si>
  <si>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</si>
  <si>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</si>
  <si>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</si>
  <si>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</si>
  <si>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</si>
  <si>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</si>
  <si>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</si>
  <si>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</si>
  <si>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</si>
  <si>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</si>
  <si>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</si>
  <si>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</si>
  <si>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</si>
  <si>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</si>
  <si>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</si>
  <si>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</si>
  <si>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</si>
  <si>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</si>
  <si>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</si>
  <si>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</si>
  <si>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</si>
  <si>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</si>
  <si>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</si>
  <si>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</si>
  <si>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</si>
  <si>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</si>
  <si>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</si>
  <si>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</si>
  <si>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</si>
  <si>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</si>
  <si>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</si>
  <si>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</si>
  <si>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</si>
  <si>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</si>
  <si>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</si>
  <si>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</si>
  <si>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</si>
  <si>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</si>
  <si>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</si>
  <si>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</si>
  <si>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</si>
  <si>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</si>
  <si>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</si>
  <si>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</si>
  <si>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</si>
  <si>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</si>
  <si>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</si>
  <si>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</si>
  <si>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</si>
  <si>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</si>
  <si>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</si>
  <si>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</si>
  <si>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</si>
  <si>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</si>
  <si>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</si>
  <si>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</si>
  <si>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</si>
  <si>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</si>
  <si>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</si>
  <si>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</si>
  <si>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</si>
  <si>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</si>
  <si>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</si>
  <si>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</si>
  <si>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</si>
  <si>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</si>
  <si>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</si>
  <si>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</si>
  <si>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</si>
  <si>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</si>
  <si>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</si>
  <si>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</si>
  <si>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</si>
  <si>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</si>
  <si>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</si>
  <si>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</si>
  <si>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</si>
  <si>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</si>
  <si>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</si>
  <si>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</si>
  <si>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</si>
  <si>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</si>
  <si>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</si>
  <si>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</si>
  <si>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</si>
  <si>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</si>
  <si>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</si>
  <si>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</si>
  <si>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</si>
  <si>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</si>
  <si>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</si>
  <si>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</si>
  <si>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</si>
  <si>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</si>
  <si>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</si>
  <si>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</si>
  <si>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</si>
  <si>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</si>
  <si>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</si>
  <si>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</si>
  <si>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</si>
  <si>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</si>
  <si>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</si>
  <si>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</si>
  <si>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</si>
  <si>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</si>
  <si>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</si>
  <si>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</si>
  <si>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</si>
  <si>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</si>
  <si>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</si>
  <si>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</si>
  <si>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</si>
  <si>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</si>
  <si>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</si>
  <si>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</si>
  <si>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</si>
  <si>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</si>
  <si>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</si>
  <si>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</si>
  <si>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</si>
  <si>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</si>
  <si>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</si>
  <si>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</si>
  <si>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</si>
  <si>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</si>
  <si>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</si>
  <si>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</si>
  <si>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</si>
  <si>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</si>
  <si>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</si>
  <si>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</si>
  <si>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</si>
  <si>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</si>
  <si>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</si>
  <si>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</si>
  <si>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</si>
  <si>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</si>
  <si>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</si>
  <si>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</si>
  <si>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</si>
  <si>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</si>
  <si>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</si>
  <si>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</si>
  <si>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</si>
  <si>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</si>
  <si>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</si>
  <si>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</si>
  <si>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</si>
  <si>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</si>
  <si>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</si>
  <si>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</si>
  <si>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</si>
  <si>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</si>
  <si>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</si>
  <si>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</si>
  <si>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</si>
  <si>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</si>
  <si>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</si>
  <si>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</si>
  <si>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</si>
  <si>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</si>
  <si>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</si>
  <si>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</si>
  <si>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</si>
  <si>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</si>
  <si>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</si>
  <si>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</si>
  <si>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</si>
  <si>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</si>
  <si>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</si>
  <si>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</si>
  <si>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</si>
  <si>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</si>
  <si>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</si>
  <si>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</si>
  <si>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</si>
  <si>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</si>
  <si>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</si>
  <si>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</si>
  <si>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</si>
  <si>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</si>
  <si>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</si>
  <si>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</si>
  <si>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</si>
  <si>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</si>
  <si>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</si>
  <si>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</si>
  <si>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</si>
  <si>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</si>
  <si>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</si>
  <si>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</si>
  <si>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</si>
  <si>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</si>
  <si>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</si>
  <si>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</si>
  <si>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</si>
  <si>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</si>
  <si>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</si>
  <si>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</si>
  <si>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</si>
  <si>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</si>
  <si>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</si>
  <si>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</si>
  <si>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</si>
  <si>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</si>
  <si>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</si>
  <si>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</si>
  <si>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</si>
  <si>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</si>
  <si>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</si>
  <si>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</si>
  <si>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</si>
  <si>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</si>
  <si>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</si>
  <si>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</si>
  <si>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</si>
  <si>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</si>
  <si>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</si>
  <si>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</si>
  <si>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</si>
  <si>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</si>
  <si>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</si>
  <si>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</si>
  <si>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</si>
  <si>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</si>
  <si>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</si>
  <si>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</si>
  <si>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</si>
  <si>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</si>
  <si>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</si>
  <si>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</si>
  <si>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</si>
  <si>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</si>
  <si>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</si>
  <si>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</si>
  <si>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</si>
  <si>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</si>
  <si>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</si>
  <si>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</si>
  <si>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</si>
  <si>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</si>
  <si>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</si>
  <si>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</si>
  <si>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</si>
  <si>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</si>
  <si>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</si>
  <si>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</si>
  <si>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</si>
  <si>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</si>
  <si>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</si>
  <si>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</si>
  <si>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</si>
  <si>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</si>
  <si>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</si>
  <si>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</si>
  <si>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</si>
  <si>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</si>
  <si>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</si>
  <si>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</si>
  <si>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</si>
  <si>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</si>
  <si>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</si>
  <si>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</si>
  <si>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</si>
  <si>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</si>
  <si>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</si>
  <si>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</si>
  <si>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</si>
  <si>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</si>
  <si>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</si>
  <si>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</si>
  <si>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</si>
  <si>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</si>
  <si>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</si>
  <si>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</si>
  <si>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</si>
  <si>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</si>
  <si>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</si>
  <si>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</si>
  <si>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</si>
  <si>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</si>
  <si>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</si>
  <si>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</si>
  <si>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</si>
  <si>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</si>
  <si>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</si>
  <si>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</si>
  <si>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</si>
  <si>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</si>
  <si>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</si>
  <si>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</si>
  <si>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</si>
  <si>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</si>
  <si>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</si>
  <si>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</si>
  <si>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</si>
  <si>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</si>
  <si>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</si>
  <si>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</si>
  <si>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</si>
  <si>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</si>
  <si>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</si>
  <si>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</si>
  <si>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</si>
  <si>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</si>
  <si>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</si>
  <si>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</si>
  <si>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</si>
  <si>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</si>
  <si>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</si>
  <si>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</si>
  <si>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</si>
  <si>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</si>
  <si>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</si>
  <si>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</si>
  <si>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</si>
  <si>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</si>
  <si>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</si>
  <si>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</si>
  <si>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</si>
  <si>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</si>
  <si>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</si>
  <si>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</si>
  <si>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</si>
  <si>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</si>
  <si>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</si>
  <si>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</si>
  <si>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</si>
  <si>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</si>
  <si>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</si>
  <si>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</si>
  <si>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</si>
  <si>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</si>
  <si>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</si>
  <si>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</si>
  <si>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</si>
  <si>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</si>
  <si>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</si>
  <si>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</si>
  <si>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</si>
  <si>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</si>
  <si>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</si>
  <si>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</si>
  <si>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</si>
  <si>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</si>
  <si>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</si>
  <si>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</si>
  <si>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</si>
  <si>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</si>
  <si>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</si>
  <si>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</si>
  <si>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</si>
  <si>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</si>
  <si>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</si>
  <si>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</si>
  <si>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</si>
  <si>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</si>
  <si>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</si>
  <si>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</si>
  <si>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</si>
  <si>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</si>
  <si>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</si>
  <si>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</si>
  <si>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</si>
  <si>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</si>
  <si>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</si>
  <si>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</si>
  <si>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</si>
  <si>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</si>
  <si>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</si>
  <si>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</si>
  <si>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</si>
  <si>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</si>
  <si>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</si>
  <si>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</si>
  <si>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</si>
  <si>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</si>
  <si>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</si>
  <si>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</si>
  <si>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</si>
  <si>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</si>
  <si>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</si>
  <si>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</si>
  <si>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</si>
  <si>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</si>
  <si>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</si>
  <si>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</si>
  <si>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</si>
  <si>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</si>
  <si>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</si>
  <si>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</si>
  <si>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</si>
  <si>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</si>
  <si>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</si>
  <si>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</si>
  <si>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</si>
  <si>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</si>
  <si>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</si>
  <si>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</si>
  <si>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</si>
  <si>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</si>
  <si>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</si>
  <si>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</si>
  <si>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</si>
  <si>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</si>
  <si>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</si>
  <si>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</si>
  <si>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</si>
  <si>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</si>
  <si>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</si>
  <si>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</si>
  <si>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</si>
  <si>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</si>
  <si>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</si>
  <si>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</si>
  <si>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</si>
  <si>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</si>
  <si>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</si>
  <si>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</si>
  <si>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</si>
  <si>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</si>
  <si>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</si>
  <si>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</si>
  <si>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</si>
  <si>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</si>
  <si>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</si>
  <si>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</si>
  <si>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</si>
  <si>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</si>
  <si>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</si>
  <si>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</si>
  <si>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</si>
  <si>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</si>
  <si>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</si>
  <si>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</si>
  <si>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</si>
  <si>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</si>
  <si>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</si>
  <si>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</si>
  <si>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</si>
  <si>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</si>
  <si>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</si>
  <si>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</si>
  <si>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</si>
  <si>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</si>
  <si>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</si>
  <si>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</si>
  <si>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</si>
  <si>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</si>
  <si>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</si>
  <si>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</si>
  <si>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</si>
  <si>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</si>
  <si>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</si>
  <si>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</si>
  <si>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</si>
  <si>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</si>
  <si>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</si>
  <si>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</si>
  <si>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</si>
  <si>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</si>
  <si>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</si>
  <si>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</si>
  <si>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</si>
  <si>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</si>
  <si>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</si>
  <si>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</si>
  <si>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</si>
  <si>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</si>
  <si>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</si>
  <si>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</si>
  <si>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</si>
  <si>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</si>
  <si>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</si>
  <si>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</si>
  <si>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</si>
  <si>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</si>
  <si>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</si>
  <si>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</si>
  <si>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</si>
  <si>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</si>
  <si>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</si>
  <si>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</si>
  <si>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</si>
  <si>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</si>
  <si>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</si>
  <si>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</si>
  <si>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</si>
  <si>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</si>
  <si>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</si>
  <si>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</si>
  <si>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</si>
  <si>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</si>
  <si>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</si>
  <si>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</si>
  <si>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</si>
  <si>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</si>
  <si>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</si>
  <si>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</si>
  <si>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</si>
  <si>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</si>
  <si>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</si>
  <si>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</si>
  <si>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</si>
  <si>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</si>
  <si>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</si>
  <si>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</si>
  <si>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</si>
  <si>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</si>
  <si>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</si>
  <si>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</si>
  <si>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</si>
  <si>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</si>
  <si>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</si>
  <si>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</si>
  <si>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</si>
  <si>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</si>
  <si>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</si>
  <si>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</si>
  <si>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</si>
  <si>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</si>
  <si>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</si>
  <si>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</si>
  <si>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</si>
  <si>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</si>
  <si>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</si>
  <si>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</si>
  <si>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</si>
  <si>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</si>
  <si>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</si>
  <si>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</si>
  <si>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</si>
  <si>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</si>
  <si>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</si>
  <si>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</si>
  <si>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</si>
  <si>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</si>
  <si>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</si>
  <si>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</si>
  <si>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</si>
  <si>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</si>
  <si>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</si>
  <si>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</si>
  <si>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</si>
  <si>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</si>
  <si>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</si>
  <si>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</si>
  <si>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</si>
  <si>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</si>
  <si>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</si>
  <si>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</si>
  <si>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</si>
  <si>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</si>
  <si>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</si>
  <si>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</si>
  <si>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</si>
  <si>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</si>
  <si>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</si>
  <si>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</si>
  <si>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</si>
  <si>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</si>
  <si>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</si>
  <si>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</si>
  <si>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</si>
  <si>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</si>
  <si>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</si>
  <si>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</si>
  <si>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</si>
  <si>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</si>
  <si>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</si>
  <si>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</si>
  <si>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</si>
  <si>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</si>
  <si>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</si>
  <si>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</si>
  <si>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</si>
  <si>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</si>
  <si>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</si>
  <si>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</si>
  <si>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</si>
  <si>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</si>
  <si>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</si>
  <si>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</si>
  <si>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</si>
  <si>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</si>
  <si>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</si>
  <si>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</si>
  <si>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</si>
  <si>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</si>
  <si>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</si>
  <si>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</si>
  <si>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</si>
  <si>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</si>
  <si>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</si>
  <si>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</si>
  <si>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</si>
  <si>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</si>
  <si>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</si>
  <si>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</si>
  <si>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</si>
  <si>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</si>
  <si>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</si>
  <si>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</si>
  <si>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</si>
  <si>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</si>
  <si>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</si>
  <si>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</si>
  <si>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</si>
  <si>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</si>
  <si>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</si>
  <si>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</si>
  <si>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</si>
  <si>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</si>
  <si>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</si>
  <si>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</si>
  <si>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</si>
  <si>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</si>
  <si>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</si>
  <si>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</si>
  <si>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</si>
  <si>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</si>
  <si>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</si>
  <si>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</si>
  <si>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</si>
  <si>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</si>
  <si>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</si>
  <si>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</si>
  <si>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</si>
  <si>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</si>
  <si>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</si>
  <si>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</si>
  <si>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</si>
  <si>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</si>
  <si>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</si>
  <si>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</si>
  <si>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</si>
  <si>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</si>
  <si>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</si>
  <si>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</si>
  <si>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</si>
  <si>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</si>
  <si>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</si>
  <si>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</si>
  <si>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</si>
  <si>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</si>
  <si>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</si>
  <si>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</si>
  <si>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</si>
  <si>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</si>
  <si>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</si>
  <si>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</si>
  <si>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</si>
  <si>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</si>
  <si>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</si>
  <si>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</si>
  <si>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</si>
  <si>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</si>
  <si>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</si>
  <si>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</si>
  <si>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</si>
  <si>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</si>
  <si>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</si>
  <si>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</si>
  <si>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</si>
  <si>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</si>
  <si>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</si>
  <si>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</si>
  <si>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</si>
  <si>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</si>
  <si>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</si>
  <si>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</si>
  <si>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</si>
  <si>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</si>
  <si>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</si>
  <si>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</si>
  <si>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</si>
  <si>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</si>
  <si>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</si>
  <si>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</si>
  <si>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</si>
  <si>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</si>
  <si>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</si>
  <si>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</si>
  <si>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</si>
  <si>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</si>
  <si>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</si>
  <si>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</si>
  <si>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</si>
  <si>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</si>
  <si>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</si>
  <si>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</si>
  <si>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</si>
  <si>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</si>
  <si>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</si>
  <si>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</si>
  <si>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</si>
  <si>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</si>
  <si>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</si>
  <si>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</si>
  <si>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</si>
  <si>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</si>
  <si>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</si>
  <si>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</si>
  <si>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</si>
  <si>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</si>
  <si>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</si>
  <si>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</si>
  <si>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</si>
  <si>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</si>
  <si>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</si>
  <si>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</si>
  <si>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</si>
  <si>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</si>
  <si>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</si>
  <si>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</si>
  <si>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</si>
  <si>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</si>
  <si>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</si>
  <si>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</si>
  <si>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</si>
  <si>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</si>
  <si>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</si>
  <si>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</si>
  <si>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</si>
  <si>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</si>
  <si>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</si>
  <si>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</si>
  <si>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</si>
  <si>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</si>
  <si>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</si>
  <si>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</si>
  <si>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</si>
  <si>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</si>
  <si>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</si>
  <si>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</si>
  <si>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</si>
  <si>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</si>
  <si>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</si>
  <si>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</si>
  <si>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</si>
  <si>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</si>
  <si>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</si>
  <si>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</si>
  <si>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</si>
  <si>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</si>
  <si>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</si>
  <si>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</si>
  <si>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</si>
  <si>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</si>
  <si>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</si>
  <si>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</si>
  <si>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</si>
  <si>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</si>
  <si>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</si>
  <si>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</si>
  <si>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</si>
  <si>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</si>
  <si>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</si>
  <si>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</si>
  <si>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</si>
  <si>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</si>
  <si>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</si>
  <si>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</si>
  <si>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</si>
  <si>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</si>
  <si>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</si>
  <si>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</si>
  <si>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</si>
  <si>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</si>
  <si>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</si>
  <si>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</si>
  <si>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</si>
  <si>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</si>
  <si>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</si>
  <si>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</si>
  <si>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</si>
  <si>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</si>
  <si>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</si>
  <si>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</si>
  <si>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</si>
  <si>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</si>
  <si>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</si>
  <si>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</si>
  <si>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</si>
  <si>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</si>
  <si>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</si>
  <si>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</si>
  <si>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</si>
  <si>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</si>
  <si>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</si>
  <si>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</si>
  <si>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</si>
  <si>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</si>
  <si>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</si>
  <si>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</si>
  <si>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</si>
  <si>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</si>
  <si>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</si>
  <si>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</si>
  <si>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</si>
  <si>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</si>
  <si>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</si>
  <si>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</si>
  <si>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</si>
  <si>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</si>
  <si>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</si>
  <si>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</si>
  <si>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</si>
  <si>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</si>
  <si>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</si>
  <si>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</si>
  <si>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</si>
  <si>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</si>
  <si>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</si>
  <si>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</si>
  <si>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</si>
  <si>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</si>
  <si>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</si>
  <si>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</si>
  <si>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</si>
  <si>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</si>
  <si>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</si>
  <si>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</si>
  <si>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</si>
  <si>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</si>
  <si>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</si>
  <si>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</si>
  <si>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</si>
  <si>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</si>
  <si>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</si>
  <si>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</si>
  <si>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</si>
  <si>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</si>
  <si>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</si>
  <si>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</si>
  <si>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</si>
  <si>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</si>
  <si>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</si>
  <si>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</si>
  <si>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</si>
  <si>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</si>
  <si>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</si>
  <si>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</si>
  <si>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</si>
  <si>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</si>
  <si>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</si>
  <si>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</si>
  <si>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</si>
  <si>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</si>
  <si>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</si>
  <si>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</si>
  <si>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</si>
  <si>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</si>
  <si>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</si>
  <si>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</si>
  <si>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</si>
  <si>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</si>
  <si>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</si>
  <si>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</si>
  <si>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</si>
  <si>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</si>
  <si>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</si>
  <si>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</si>
  <si>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</si>
  <si>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</si>
  <si>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</si>
  <si>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</si>
  <si>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</si>
  <si>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</si>
  <si>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</si>
  <si>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</si>
  <si>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</si>
  <si>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</si>
  <si>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</si>
  <si>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</si>
  <si>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</si>
  <si>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</si>
  <si>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</si>
  <si>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</si>
  <si>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</si>
  <si>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</si>
  <si>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</si>
  <si>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</si>
  <si>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</si>
  <si>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</si>
  <si>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</si>
  <si>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</si>
  <si>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</si>
  <si>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</si>
  <si>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</si>
  <si>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</si>
  <si>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</si>
  <si>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</si>
  <si>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</si>
  <si>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</si>
  <si>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</si>
  <si>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</si>
  <si>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</si>
  <si>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</si>
  <si>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</si>
  <si>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</si>
  <si>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</si>
  <si>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</si>
  <si>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</si>
  <si>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</si>
  <si>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</si>
  <si>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</si>
  <si>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</si>
  <si>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</si>
  <si>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</si>
  <si>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</si>
  <si>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</si>
  <si>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</si>
  <si>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</si>
  <si>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</si>
  <si>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</si>
  <si>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</si>
  <si>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</si>
  <si>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</si>
  <si>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</si>
  <si>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</si>
  <si>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</si>
  <si>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</si>
  <si>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</si>
  <si>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</si>
  <si>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</si>
  <si>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</si>
  <si>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</si>
  <si>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</si>
  <si>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</si>
  <si>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</si>
  <si>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</si>
  <si>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</si>
  <si>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</si>
  <si>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</si>
  <si>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</si>
  <si>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</si>
  <si>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</si>
  <si>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</si>
  <si>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</si>
  <si>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</si>
  <si>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</si>
  <si>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</si>
  <si>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</si>
  <si>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</si>
  <si>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</si>
  <si>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</si>
  <si>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</si>
  <si>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</si>
  <si>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</si>
  <si>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</si>
  <si>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</si>
  <si>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</si>
  <si>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</si>
  <si>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</si>
  <si>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</si>
  <si>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</si>
  <si>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</si>
  <si>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</si>
  <si>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</si>
  <si>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</si>
  <si>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</si>
  <si>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</si>
  <si>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</si>
  <si>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</si>
  <si>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</si>
  <si>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</si>
  <si>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</si>
  <si>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</si>
  <si>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</si>
  <si>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</si>
  <si>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</si>
  <si>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</si>
  <si>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</si>
  <si>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</si>
  <si>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</si>
  <si>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</si>
  <si>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</si>
  <si>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</si>
  <si>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</si>
  <si>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</si>
  <si>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</si>
  <si>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</si>
  <si>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</si>
  <si>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</si>
  <si>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</si>
  <si>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</si>
  <si>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</si>
  <si>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</si>
  <si>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</si>
  <si>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</si>
  <si>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</si>
  <si>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</si>
  <si>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</si>
  <si>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</si>
  <si>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</si>
  <si>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</si>
  <si>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</si>
  <si>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</si>
  <si>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</si>
  <si>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</si>
  <si>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</si>
  <si>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</si>
  <si>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</si>
  <si>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</si>
  <si>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</si>
  <si>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</si>
  <si>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</si>
  <si>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</si>
  <si>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</si>
  <si>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</si>
  <si>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</si>
  <si>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</si>
  <si>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</si>
  <si>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</si>
  <si>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</si>
  <si>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</si>
  <si>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</si>
  <si>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</si>
  <si>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</si>
  <si>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</si>
  <si>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</si>
  <si>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</si>
  <si>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</si>
  <si>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</si>
  <si>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</si>
  <si>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</si>
  <si>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</si>
  <si>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</si>
  <si>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</si>
  <si>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</si>
  <si>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</si>
  <si>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</si>
  <si>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</si>
  <si>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</si>
  <si>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</si>
  <si>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</si>
  <si>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</si>
  <si>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</si>
  <si>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</si>
  <si>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</si>
  <si>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</si>
  <si>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</si>
  <si>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</si>
  <si>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</si>
  <si>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</si>
  <si>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</si>
  <si>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</si>
  <si>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</si>
  <si>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</si>
  <si>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</si>
  <si>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</si>
  <si>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</si>
  <si>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</si>
  <si>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</si>
  <si>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</si>
  <si>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</si>
  <si>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</si>
  <si>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</si>
  <si>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</si>
  <si>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</si>
  <si>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</si>
  <si>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</si>
  <si>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</si>
  <si>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</si>
  <si>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</si>
  <si>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</si>
  <si>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</si>
  <si>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</si>
  <si>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</si>
  <si>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</si>
  <si>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</si>
  <si>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</si>
  <si>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</si>
  <si>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</si>
  <si>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</si>
  <si>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</si>
  <si>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</si>
  <si>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</si>
  <si>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</si>
  <si>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</si>
  <si>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</si>
  <si>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</si>
  <si>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</si>
  <si>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</si>
  <si>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</si>
  <si>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</si>
  <si>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</si>
  <si>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</si>
  <si>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</si>
  <si>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</si>
  <si>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</si>
  <si>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</si>
  <si>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</si>
  <si>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</si>
  <si>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</si>
  <si>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</si>
  <si>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</si>
  <si>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</si>
  <si>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</si>
  <si>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</si>
  <si>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</si>
  <si>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</si>
  <si>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</si>
  <si>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</si>
  <si>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</si>
  <si>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</si>
  <si>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</si>
  <si>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</si>
  <si>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</si>
  <si>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</si>
  <si>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</si>
  <si>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</si>
  <si>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</si>
  <si>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</si>
  <si>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</si>
  <si>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</si>
  <si>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</si>
  <si>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</si>
  <si>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</si>
  <si>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</si>
  <si>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</si>
  <si>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</si>
  <si>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</si>
  <si>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</si>
  <si>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</si>
  <si>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</si>
  <si>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</si>
  <si>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</si>
  <si>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</si>
  <si>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</si>
  <si>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</si>
  <si>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</si>
  <si>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</si>
  <si>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</si>
  <si>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</si>
  <si>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</si>
  <si>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</si>
  <si>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</si>
  <si>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</si>
  <si>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</si>
  <si>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</si>
  <si>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</si>
  <si>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</si>
  <si>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</si>
  <si>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</si>
  <si>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</si>
  <si>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</si>
  <si>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</si>
  <si>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</si>
  <si>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</si>
  <si>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</si>
  <si>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</si>
  <si>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</si>
  <si>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</si>
  <si>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</si>
  <si>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</si>
  <si>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</si>
  <si>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</si>
  <si>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</si>
  <si>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</si>
  <si>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</si>
  <si>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</si>
  <si>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</si>
  <si>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</si>
  <si>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</si>
  <si>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</si>
  <si>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</si>
  <si>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</si>
  <si>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</si>
  <si>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</si>
  <si>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</si>
  <si>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</si>
  <si>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</si>
  <si>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</si>
  <si>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</si>
  <si>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</si>
  <si>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</si>
  <si>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</si>
  <si>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</si>
  <si>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</si>
  <si>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</si>
  <si>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</si>
  <si>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</si>
  <si>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</si>
  <si>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</si>
  <si>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</si>
  <si>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</si>
  <si>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</si>
  <si>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</si>
  <si>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</si>
  <si>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</si>
  <si>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</si>
  <si>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</si>
  <si>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</si>
  <si>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</si>
  <si>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</si>
  <si>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</si>
  <si>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</si>
  <si>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</si>
  <si>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</si>
  <si>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</si>
  <si>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</si>
  <si>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</si>
  <si>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</si>
  <si>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</si>
  <si>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</si>
  <si>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</si>
  <si>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</si>
  <si>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</si>
  <si>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</si>
  <si>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</si>
  <si>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</si>
  <si>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</si>
  <si>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</si>
  <si>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</si>
  <si>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</si>
  <si>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</si>
  <si>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</si>
  <si>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</si>
  <si>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</si>
  <si>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</si>
  <si>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</si>
  <si>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</si>
  <si>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</si>
  <si>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</si>
  <si>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</si>
  <si>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</si>
  <si>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</si>
  <si>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</si>
  <si>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</si>
  <si>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</si>
  <si>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</si>
  <si>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</si>
  <si>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</si>
  <si>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</si>
  <si>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</si>
  <si>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</si>
  <si>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</si>
  <si>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</si>
  <si>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</si>
  <si>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</si>
  <si>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</si>
  <si>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</si>
  <si>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</si>
  <si>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</si>
  <si>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</si>
  <si>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</si>
  <si>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</si>
  <si>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</si>
  <si>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</si>
  <si>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</si>
  <si>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</si>
  <si>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</si>
  <si>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</si>
  <si>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</si>
  <si>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</si>
  <si>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</si>
  <si>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</si>
  <si>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</si>
  <si>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</si>
  <si>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</si>
  <si>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</si>
  <si>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</si>
  <si>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</si>
  <si>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</si>
  <si>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</si>
  <si>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</si>
  <si>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</si>
  <si>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</si>
  <si>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</si>
  <si>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</si>
  <si>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</si>
  <si>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</si>
  <si>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</si>
  <si>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</si>
  <si>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</si>
  <si>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</si>
  <si>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</si>
  <si>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</si>
  <si>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</si>
  <si>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</si>
  <si>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</si>
  <si>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</si>
  <si>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</si>
  <si>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</si>
  <si>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</si>
  <si>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</si>
  <si>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</si>
  <si>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</si>
  <si>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</si>
  <si>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</si>
  <si>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</si>
  <si>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</si>
  <si>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</si>
  <si>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</si>
  <si>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</si>
  <si>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</si>
  <si>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</si>
  <si>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</si>
  <si>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</si>
  <si>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</si>
  <si>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</si>
  <si>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</si>
  <si>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</si>
  <si>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</si>
  <si>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</si>
  <si>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</si>
  <si>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</si>
  <si>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</si>
  <si>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</si>
  <si>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</si>
  <si>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</si>
  <si>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</si>
  <si>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</si>
  <si>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</si>
  <si>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</si>
  <si>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</si>
  <si>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</si>
  <si>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</si>
  <si>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</si>
  <si>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</si>
  <si>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</si>
  <si>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</si>
  <si>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</si>
  <si>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</si>
  <si>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</si>
  <si>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</si>
  <si>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</si>
  <si>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</si>
  <si>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</si>
  <si>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</si>
  <si>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</si>
  <si>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</si>
  <si>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</si>
  <si>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</si>
  <si>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</si>
  <si>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</si>
  <si>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</si>
  <si>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</si>
  <si>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</si>
  <si>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</si>
  <si>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</si>
  <si>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</si>
  <si>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</si>
  <si>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</si>
  <si>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</si>
  <si>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</si>
  <si>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</si>
  <si>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</si>
  <si>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</si>
  <si>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</si>
  <si>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</si>
  <si>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</si>
  <si>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</si>
  <si>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</si>
  <si>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</si>
  <si>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</si>
  <si>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</si>
  <si>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</si>
  <si>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</si>
  <si>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</si>
  <si>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</si>
  <si>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</si>
  <si>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</si>
  <si>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</si>
  <si>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</si>
  <si>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</si>
  <si>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</si>
  <si>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</si>
  <si>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</si>
  <si>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</si>
  <si>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</si>
  <si>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</si>
  <si>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</si>
  <si>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</si>
  <si>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</si>
  <si>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</si>
  <si>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</si>
  <si>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</si>
  <si>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</si>
  <si>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</si>
  <si>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</si>
  <si>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</si>
  <si>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</si>
  <si>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</si>
  <si>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</si>
  <si>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</si>
  <si>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</si>
  <si>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</si>
  <si>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</si>
  <si>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</si>
  <si>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</si>
  <si>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</si>
  <si>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</si>
  <si>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</si>
  <si>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</si>
  <si>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</si>
  <si>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</si>
  <si>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</si>
  <si>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</si>
  <si>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</si>
  <si>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</si>
  <si>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</si>
  <si>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</si>
  <si>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</si>
  <si>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</si>
  <si>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</si>
  <si>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</si>
  <si>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</si>
  <si>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</si>
  <si>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</si>
  <si>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</si>
  <si>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</si>
  <si>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</si>
  <si>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</si>
  <si>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</si>
  <si>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</si>
  <si>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</si>
  <si>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</si>
  <si>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</si>
  <si>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</si>
  <si>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</si>
  <si>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</si>
  <si>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</si>
  <si>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</si>
  <si>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</si>
  <si>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</si>
  <si>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</si>
  <si>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</si>
  <si>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</si>
  <si>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</si>
  <si>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</si>
  <si>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</si>
  <si>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</si>
  <si>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</si>
  <si>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</si>
  <si>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</si>
  <si>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</si>
  <si>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</si>
  <si>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</si>
  <si>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</si>
  <si>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</si>
  <si>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</si>
  <si>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</si>
  <si>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</si>
  <si>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</si>
  <si>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</si>
  <si>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</si>
  <si>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</si>
  <si>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</si>
  <si>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</si>
  <si>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</si>
  <si>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</si>
  <si>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</si>
  <si>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</si>
  <si>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</si>
  <si>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</si>
  <si>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</si>
  <si>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</si>
  <si>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</si>
  <si>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</si>
  <si>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</si>
  <si>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</si>
  <si>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</si>
  <si>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</si>
  <si>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</si>
  <si>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</si>
  <si>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</si>
  <si>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</si>
  <si>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</si>
  <si>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</si>
  <si>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</si>
  <si>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</si>
  <si>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</si>
  <si>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</si>
  <si>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</si>
  <si>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</si>
  <si>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</si>
  <si>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</si>
  <si>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</si>
  <si>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</si>
  <si>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</si>
  <si>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</si>
  <si>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</si>
  <si>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</si>
  <si>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</si>
  <si>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</si>
  <si>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</si>
  <si>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</si>
  <si>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</si>
  <si>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</si>
  <si>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</si>
  <si>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</si>
  <si>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</si>
  <si>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</si>
  <si>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</si>
  <si>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</si>
  <si>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</si>
  <si>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</si>
  <si>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</si>
  <si>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</si>
  <si>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</si>
  <si>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</si>
  <si>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</si>
  <si>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</si>
  <si>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</si>
  <si>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</si>
  <si>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</si>
  <si>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</si>
  <si>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</si>
  <si>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</si>
  <si>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</si>
  <si>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</si>
  <si>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</si>
  <si>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</si>
  <si>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</si>
  <si>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</si>
  <si>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</si>
  <si>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</si>
  <si>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</si>
  <si>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</si>
  <si>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</si>
  <si>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</si>
  <si>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</si>
  <si>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</si>
  <si>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</si>
  <si>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</si>
  <si>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</si>
  <si>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</si>
  <si>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</si>
  <si>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</si>
  <si>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</si>
  <si>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</si>
  <si>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</si>
  <si>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</si>
  <si>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</si>
  <si>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</si>
  <si>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</si>
  <si>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</si>
  <si>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</si>
  <si>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</si>
  <si>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</si>
  <si>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</si>
  <si>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</si>
  <si>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</si>
  <si>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</si>
  <si>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</si>
  <si>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</si>
  <si>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</si>
  <si>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</si>
  <si>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</si>
  <si>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</si>
  <si>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</si>
  <si>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</si>
  <si>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</si>
  <si>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</si>
  <si>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</si>
  <si>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</si>
  <si>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</si>
  <si>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</si>
  <si>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</si>
  <si>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</si>
  <si>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</si>
  <si>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</si>
  <si>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</si>
  <si>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</si>
  <si>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</si>
  <si>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</si>
  <si>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</si>
  <si>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</si>
  <si>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</si>
  <si>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</si>
  <si>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</si>
  <si>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</si>
  <si>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</si>
  <si>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</si>
  <si>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</si>
  <si>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</si>
  <si>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</si>
  <si>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</si>
  <si>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</si>
  <si>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</si>
  <si>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</si>
  <si>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</si>
  <si>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</si>
  <si>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</si>
  <si>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</si>
  <si>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</si>
  <si>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</si>
  <si>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</si>
  <si>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</si>
  <si>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</si>
  <si>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</si>
  <si>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</si>
  <si>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</si>
  <si>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</si>
  <si>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</si>
  <si>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</si>
  <si>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</si>
  <si>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</si>
  <si>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</si>
  <si>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</si>
  <si>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</si>
  <si>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</si>
  <si>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</si>
  <si>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</si>
  <si>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</si>
  <si>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</si>
  <si>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</si>
  <si>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</si>
  <si>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</si>
  <si>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</si>
  <si>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</si>
  <si>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</si>
  <si>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</si>
  <si>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</si>
  <si>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</si>
  <si>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</si>
  <si>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</si>
  <si>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</si>
  <si>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</si>
  <si>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</si>
  <si>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</si>
  <si>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</si>
  <si>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</si>
  <si>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</si>
  <si>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</si>
  <si>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</si>
  <si>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</si>
  <si>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</si>
  <si>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</si>
  <si>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</si>
  <si>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</si>
  <si>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</si>
  <si>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</si>
  <si>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</si>
  <si>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</si>
  <si>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</si>
  <si>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</si>
  <si>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</si>
  <si>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</si>
  <si>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</si>
  <si>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</si>
  <si>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</si>
  <si>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</si>
  <si>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</si>
  <si>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</si>
  <si>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</si>
  <si>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</si>
  <si>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</si>
  <si>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</si>
  <si>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</si>
  <si>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</si>
  <si>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</si>
  <si>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</si>
  <si>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</si>
  <si>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</si>
  <si>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</si>
  <si>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</si>
  <si>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</si>
  <si>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</si>
  <si>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</si>
  <si>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</si>
  <si>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</si>
  <si>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</si>
  <si>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</si>
  <si>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</si>
  <si>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</si>
  <si>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</si>
  <si>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</si>
  <si>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</si>
  <si>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</si>
  <si>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</si>
  <si>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</si>
  <si>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</si>
  <si>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</si>
  <si>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</si>
  <si>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</si>
  <si>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</si>
  <si>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</si>
  <si>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</si>
  <si>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</si>
  <si>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</si>
  <si>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</si>
  <si>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</si>
  <si>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</si>
  <si>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</si>
  <si>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</si>
  <si>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</si>
  <si>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</si>
  <si>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</si>
  <si>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</si>
  <si>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</si>
  <si>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</si>
  <si>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</si>
  <si>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</si>
  <si>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</si>
  <si>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</si>
  <si>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</si>
  <si>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</si>
  <si>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</si>
  <si>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</si>
  <si>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</si>
  <si>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</si>
  <si>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</si>
  <si>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</si>
  <si>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</si>
  <si>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</si>
  <si>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</si>
  <si>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</si>
  <si>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</si>
  <si>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</si>
  <si>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</si>
  <si>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</si>
  <si>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</si>
  <si>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</si>
  <si>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</si>
  <si>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</si>
  <si>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</si>
  <si>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</si>
  <si>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</si>
  <si>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</si>
  <si>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</si>
  <si>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</si>
  <si>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</si>
  <si>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</si>
  <si>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</si>
  <si>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</si>
  <si>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</si>
  <si>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</si>
  <si>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</si>
  <si>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</si>
  <si>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</si>
  <si>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</si>
  <si>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</si>
  <si>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</si>
  <si>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</si>
  <si>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</si>
  <si>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</si>
  <si>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</si>
  <si>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</si>
  <si>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</si>
  <si>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</si>
  <si>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</si>
  <si>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</si>
  <si>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</si>
  <si>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</si>
  <si>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</si>
  <si>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</si>
  <si>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</si>
  <si>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</si>
  <si>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</si>
  <si>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</si>
  <si>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</si>
  <si>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</si>
  <si>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</si>
  <si>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</si>
  <si>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</si>
  <si>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</si>
  <si>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</si>
  <si>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</si>
  <si>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</si>
  <si>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</si>
  <si>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</si>
  <si>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</si>
  <si>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</si>
  <si>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</si>
  <si>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</si>
  <si>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</si>
  <si>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</si>
  <si>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</si>
  <si>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</si>
  <si>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</si>
  <si>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</si>
  <si>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</si>
  <si>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</si>
  <si>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</si>
  <si>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</si>
  <si>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</si>
  <si>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</si>
  <si>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</si>
  <si>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</si>
  <si>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</si>
  <si>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</si>
  <si>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</si>
  <si>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</si>
  <si>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</si>
  <si>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</si>
  <si>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</si>
  <si>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</si>
  <si>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</si>
  <si>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</si>
  <si>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</si>
  <si>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</si>
  <si>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</si>
  <si>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</si>
  <si>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</si>
  <si>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</si>
  <si>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</si>
  <si>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</si>
  <si>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</si>
  <si>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</si>
  <si>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</si>
  <si>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</si>
  <si>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</si>
  <si>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</si>
  <si>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</si>
  <si>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</si>
  <si>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</si>
  <si>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</si>
  <si>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</si>
  <si>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</si>
  <si>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</si>
  <si>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</si>
  <si>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</si>
  <si>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</si>
  <si>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</si>
  <si>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</si>
  <si>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</si>
  <si>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</si>
  <si>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</si>
  <si>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</si>
  <si>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</si>
  <si>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</si>
  <si>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</si>
  <si>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</si>
  <si>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</si>
  <si>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</si>
  <si>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</si>
  <si>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</si>
  <si>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</si>
  <si>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</si>
  <si>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</si>
  <si>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</si>
  <si>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</si>
  <si>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</si>
  <si>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</si>
  <si>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</si>
  <si>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</si>
  <si>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</si>
  <si>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</si>
  <si>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</si>
  <si>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</si>
  <si>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</si>
  <si>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</si>
  <si>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</si>
  <si>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</si>
  <si>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</si>
  <si>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</si>
  <si>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</si>
  <si>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</si>
  <si>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</si>
  <si>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</si>
  <si>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</si>
  <si>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</si>
  <si>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</si>
  <si>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</si>
  <si>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</si>
  <si>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</si>
  <si>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</si>
  <si>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</si>
  <si>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</si>
  <si>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</si>
  <si>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</si>
  <si>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</si>
  <si>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</si>
  <si>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</si>
  <si>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</si>
  <si>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</si>
  <si>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</si>
  <si>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</si>
  <si>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</si>
  <si>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</si>
  <si>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</si>
  <si>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</si>
  <si>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</si>
  <si>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</si>
  <si>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</si>
  <si>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</si>
  <si>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</si>
  <si>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</si>
  <si>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</si>
  <si>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</si>
  <si>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</si>
  <si>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</si>
  <si>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</si>
  <si>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</si>
  <si>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</si>
  <si>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</si>
  <si>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</si>
  <si>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</si>
  <si>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</si>
  <si>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</si>
  <si>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</si>
  <si>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</si>
  <si>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</si>
  <si>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</si>
  <si>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</si>
  <si>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</si>
  <si>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</si>
  <si>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</si>
  <si>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</si>
  <si>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</si>
  <si>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</si>
  <si>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</si>
  <si>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</si>
  <si>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</si>
  <si>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</si>
  <si>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</si>
  <si>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</si>
  <si>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</si>
  <si>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</si>
  <si>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</si>
  <si>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</si>
  <si>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</si>
  <si>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</si>
  <si>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</si>
  <si>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</si>
  <si>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</si>
  <si>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</si>
  <si>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</si>
  <si>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</si>
  <si>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</si>
  <si>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</si>
  <si>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</si>
  <si>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</si>
  <si>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</si>
  <si>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</si>
  <si>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</si>
  <si>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</si>
  <si>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</si>
  <si>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</si>
  <si>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</si>
  <si>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</si>
  <si>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</si>
  <si>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</si>
  <si>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</si>
  <si>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</si>
  <si>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</si>
  <si>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</si>
  <si>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</si>
  <si>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</si>
  <si>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</si>
  <si>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</si>
  <si>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</si>
  <si>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</si>
  <si>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</si>
  <si>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</si>
  <si>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</si>
  <si>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</si>
  <si>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</si>
  <si>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</si>
  <si>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</si>
  <si>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</si>
  <si>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</si>
  <si>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</si>
  <si>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</si>
  <si>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</si>
  <si>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</si>
  <si>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</si>
  <si>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</si>
  <si>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</si>
  <si>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</si>
  <si>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</si>
  <si>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</si>
  <si>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</si>
  <si>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</si>
  <si>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</si>
  <si>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</si>
  <si>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</si>
  <si>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</si>
  <si>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</si>
  <si>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</si>
  <si>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</si>
  <si>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</si>
  <si>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</si>
  <si>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</si>
  <si>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</si>
  <si>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</si>
  <si>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</si>
  <si>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</si>
  <si>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</si>
  <si>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</si>
  <si>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</si>
  <si>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</si>
  <si>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</si>
  <si>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</si>
  <si>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</si>
  <si>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</si>
  <si>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</si>
  <si>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</si>
  <si>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</si>
  <si>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</si>
  <si>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</si>
  <si>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</si>
  <si>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</si>
  <si>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</si>
  <si>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</si>
  <si>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</si>
  <si>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</si>
  <si>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</si>
  <si>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</si>
  <si>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</si>
  <si>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</si>
  <si>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</si>
  <si>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</si>
  <si>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</si>
  <si>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</si>
  <si>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</si>
  <si>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</si>
  <si>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</si>
  <si>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</si>
  <si>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</si>
  <si>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</si>
  <si>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</si>
  <si>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</si>
  <si>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</si>
  <si>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</si>
  <si>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</si>
  <si>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</si>
  <si>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</si>
  <si>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</si>
  <si>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</si>
  <si>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</si>
  <si>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</si>
  <si>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</si>
  <si>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</si>
  <si>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</si>
  <si>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</si>
  <si>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</si>
  <si>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</si>
  <si>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</si>
  <si>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</si>
  <si>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</si>
  <si>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</si>
  <si>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</si>
  <si>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</si>
  <si>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</si>
  <si>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</si>
  <si>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</si>
  <si>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</si>
  <si>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</si>
  <si>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</si>
  <si>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</si>
  <si>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</si>
  <si>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</si>
  <si>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</si>
  <si>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</si>
  <si>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</si>
  <si>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</si>
  <si>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</si>
  <si>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</si>
  <si>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</si>
  <si>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</si>
  <si>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</si>
  <si>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</si>
  <si>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</si>
  <si>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</si>
  <si>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</si>
  <si>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</si>
  <si>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</si>
  <si>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</si>
  <si>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</si>
  <si>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</si>
  <si>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</si>
  <si>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</si>
  <si>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</si>
  <si>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</si>
  <si>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</si>
  <si>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</si>
  <si>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</si>
  <si>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</si>
  <si>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</si>
  <si>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</si>
  <si>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</si>
  <si>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</si>
  <si>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</si>
  <si>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</si>
  <si>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</si>
  <si>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</si>
  <si>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</si>
  <si>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</si>
  <si>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</si>
  <si>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</si>
  <si>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</si>
  <si>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</si>
  <si>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</si>
  <si>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</si>
  <si>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</si>
  <si>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</si>
  <si>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</si>
  <si>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</si>
  <si>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</si>
  <si>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</si>
  <si>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</si>
  <si>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</si>
  <si>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</si>
  <si>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</si>
  <si>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</si>
  <si>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</si>
  <si>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</si>
  <si>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</si>
  <si>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</si>
  <si>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</si>
  <si>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</si>
  <si>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</si>
  <si>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</si>
  <si>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</si>
  <si>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</si>
  <si>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</si>
  <si>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</si>
  <si>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</si>
  <si>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</si>
  <si>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</si>
  <si>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</si>
  <si>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</si>
  <si>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</si>
  <si>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</si>
  <si>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</si>
  <si>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</si>
  <si>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</si>
  <si>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</si>
  <si>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</si>
  <si>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</si>
  <si>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</si>
  <si>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</si>
  <si>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</si>
  <si>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</si>
  <si>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</si>
  <si>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</si>
  <si>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</si>
  <si>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</si>
  <si>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</si>
  <si>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</si>
  <si>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</si>
  <si>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</si>
  <si>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</si>
  <si>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</si>
  <si>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</si>
  <si>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</si>
  <si>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</si>
  <si>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</si>
  <si>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</si>
  <si>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</si>
  <si>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</si>
  <si>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</si>
  <si>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</si>
  <si>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</si>
  <si>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</si>
  <si>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</si>
  <si>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</si>
  <si>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</si>
  <si>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</si>
  <si>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</si>
  <si>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</si>
  <si>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</si>
  <si>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</si>
  <si>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</si>
  <si>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</si>
  <si>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</si>
  <si>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</si>
  <si>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</si>
  <si>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</si>
  <si>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</si>
  <si>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</si>
  <si>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</si>
  <si>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</si>
  <si>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</si>
  <si>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</si>
  <si>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</si>
  <si>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</si>
  <si>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</si>
  <si>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</si>
  <si>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</si>
  <si>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</si>
  <si>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</si>
  <si>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</si>
  <si>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</si>
  <si>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</si>
  <si>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</si>
  <si>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</si>
  <si>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</si>
  <si>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</si>
  <si>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</si>
  <si>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</si>
  <si>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</si>
  <si>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</si>
  <si>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</si>
  <si>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</si>
  <si>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</si>
  <si>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</si>
  <si>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</si>
  <si>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</si>
  <si>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</si>
  <si>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</si>
  <si>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</si>
  <si>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</si>
  <si>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</si>
  <si>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</si>
  <si>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</si>
  <si>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</si>
  <si>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</si>
  <si>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</si>
  <si>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</si>
  <si>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</si>
  <si>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</si>
  <si>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</si>
  <si>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</si>
  <si>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</si>
  <si>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</si>
  <si>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</si>
  <si>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</si>
  <si>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</si>
  <si>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</si>
  <si>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</si>
  <si>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</si>
  <si>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</si>
  <si>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</si>
  <si>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</si>
  <si>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</si>
  <si>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</si>
  <si>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</si>
  <si>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</si>
  <si>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</si>
  <si>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</si>
  <si>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</si>
  <si>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</si>
  <si>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</si>
  <si>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</si>
  <si>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</si>
  <si>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</si>
  <si>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</si>
  <si>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</si>
  <si>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</si>
  <si>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</si>
  <si>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</si>
  <si>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</si>
  <si>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</si>
  <si>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</si>
  <si>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</si>
  <si>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</si>
  <si>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</si>
  <si>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</si>
  <si>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</si>
  <si>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</si>
  <si>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</si>
  <si>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</si>
  <si>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</si>
  <si>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</si>
  <si>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</si>
  <si>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</si>
  <si>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</si>
  <si>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</si>
  <si>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</si>
  <si>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</si>
  <si>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</si>
  <si>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</si>
  <si>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</si>
  <si>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</si>
  <si>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</si>
  <si>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</si>
  <si>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</si>
  <si>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</si>
  <si>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</si>
  <si>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</si>
  <si>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</si>
  <si>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</si>
  <si>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</si>
  <si>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</si>
  <si>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</si>
  <si>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</si>
  <si>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</si>
  <si>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</si>
  <si>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</si>
  <si>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</si>
  <si>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</si>
  <si>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</si>
  <si>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</si>
  <si>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</si>
  <si>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</si>
  <si>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</si>
  <si>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</si>
  <si>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</si>
  <si>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</si>
  <si>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</si>
  <si>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</si>
  <si>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</si>
  <si>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</si>
  <si>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</si>
  <si>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</si>
  <si>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</si>
  <si>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</si>
  <si>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</si>
  <si>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</si>
  <si>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</si>
  <si>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</si>
  <si>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</si>
  <si>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</si>
  <si>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</si>
  <si>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</si>
  <si>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</si>
  <si>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</si>
  <si>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</si>
  <si>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</si>
  <si>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</si>
  <si>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</si>
  <si>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</si>
  <si>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</si>
  <si>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</si>
  <si>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</si>
  <si>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</si>
  <si>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</si>
  <si>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</si>
  <si>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</si>
  <si>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</si>
  <si>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</si>
  <si>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</si>
  <si>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</si>
  <si>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</si>
  <si>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</si>
  <si>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</si>
  <si>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</si>
  <si>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</si>
  <si>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</si>
  <si>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</si>
  <si>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</si>
  <si>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</si>
  <si>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</si>
  <si>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</si>
  <si>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</si>
  <si>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</si>
  <si>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</si>
  <si>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</si>
  <si>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</si>
  <si>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</si>
  <si>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</si>
  <si>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</si>
  <si>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</si>
  <si>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</si>
  <si>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</si>
  <si>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</si>
  <si>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</si>
  <si>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</si>
  <si>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</si>
  <si>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</si>
  <si>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</si>
  <si>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</si>
  <si>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</si>
  <si>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</si>
  <si>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</si>
  <si>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</si>
  <si>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</si>
  <si>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</si>
  <si>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</si>
  <si>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</si>
  <si>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</si>
  <si>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</si>
  <si>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</si>
  <si>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</si>
  <si>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</si>
  <si>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</si>
  <si>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</si>
  <si>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</si>
  <si>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</si>
  <si>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</si>
  <si>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</si>
  <si>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</si>
  <si>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</si>
  <si>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</si>
  <si>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</si>
  <si>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</si>
  <si>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</si>
  <si>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</si>
  <si>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</si>
  <si>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</si>
  <si>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</si>
  <si>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</si>
  <si>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</si>
  <si>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</si>
  <si>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</si>
  <si>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</si>
  <si>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</si>
  <si>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</si>
  <si>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</si>
  <si>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</si>
  <si>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</si>
  <si>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</si>
  <si>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</si>
  <si>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</si>
  <si>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</si>
  <si>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</si>
  <si>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</si>
  <si>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</si>
  <si>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</si>
  <si>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</si>
  <si>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</si>
  <si>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</si>
  <si>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</si>
  <si>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</si>
  <si>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</si>
  <si>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</si>
  <si>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</si>
  <si>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</si>
  <si>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</si>
  <si>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</si>
  <si>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</si>
  <si>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</si>
  <si>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</si>
  <si>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</si>
  <si>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</si>
  <si>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</si>
  <si>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</si>
  <si>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</si>
  <si>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</si>
  <si>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</si>
  <si>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</si>
  <si>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</si>
  <si>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</si>
  <si>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</si>
  <si>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</si>
  <si>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</si>
  <si>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</si>
  <si>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</si>
  <si>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</si>
  <si>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</si>
  <si>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</si>
  <si>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</si>
  <si>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</si>
  <si>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</si>
  <si>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</si>
  <si>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</si>
  <si>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</si>
  <si>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</si>
  <si>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</si>
  <si>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</si>
  <si>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</si>
  <si>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</si>
  <si>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</si>
  <si>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</si>
  <si>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</si>
  <si>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</si>
  <si>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</si>
  <si>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</si>
  <si>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</si>
  <si>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</si>
  <si>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</si>
  <si>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</si>
  <si>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</si>
  <si>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</si>
  <si>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</si>
  <si>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</si>
  <si>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</si>
  <si>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</si>
  <si>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</si>
  <si>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</si>
  <si>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</si>
  <si>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</si>
  <si>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</si>
  <si>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</si>
  <si>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</si>
  <si>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</si>
  <si>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</si>
  <si>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</si>
  <si>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</si>
  <si>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</si>
  <si>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</si>
  <si>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</si>
  <si>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</si>
  <si>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</si>
  <si>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</si>
  <si>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</si>
  <si>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</si>
  <si>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</si>
  <si>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</si>
  <si>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</si>
  <si>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</si>
  <si>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</si>
  <si>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</si>
  <si>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</si>
  <si>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</si>
  <si>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</si>
  <si>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</si>
  <si>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</si>
  <si>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</si>
  <si>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</si>
  <si>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</si>
  <si>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</si>
  <si>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</si>
  <si>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</si>
  <si>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</si>
  <si>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</si>
  <si>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</si>
  <si>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</si>
  <si>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</si>
  <si>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</si>
  <si>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</si>
  <si>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</si>
  <si>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</si>
  <si>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</si>
  <si>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</si>
  <si>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</si>
  <si>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</si>
  <si>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</si>
  <si>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</si>
  <si>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</si>
  <si>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</si>
  <si>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</si>
  <si>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</si>
  <si>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</si>
  <si>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</si>
  <si>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</si>
  <si>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</si>
  <si>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</si>
  <si>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</si>
  <si>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</si>
  <si>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</si>
  <si>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</si>
  <si>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</si>
  <si>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</si>
  <si>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</si>
  <si>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</si>
  <si>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</si>
  <si>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</si>
  <si>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</si>
  <si>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</si>
  <si>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</si>
  <si>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</si>
  <si>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</si>
  <si>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</si>
  <si>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</si>
  <si>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</si>
  <si>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</si>
  <si>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</si>
  <si>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</si>
  <si>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</si>
  <si>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</si>
  <si>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</si>
  <si>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</si>
  <si>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</si>
  <si>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</si>
  <si>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</si>
  <si>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</si>
  <si>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</si>
  <si>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</si>
  <si>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</si>
  <si>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</si>
  <si>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</si>
  <si>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</si>
  <si>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</si>
  <si>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</si>
  <si>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</si>
  <si>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</si>
  <si>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</si>
  <si>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</si>
  <si>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</si>
  <si>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</si>
  <si>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</si>
  <si>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</si>
  <si>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</si>
  <si>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</si>
  <si>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</si>
  <si>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</si>
  <si>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</si>
  <si>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</si>
  <si>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</si>
  <si>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</si>
  <si>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</si>
  <si>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</si>
  <si>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</si>
  <si>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</si>
  <si>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</si>
  <si>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</si>
  <si>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</si>
  <si>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</si>
  <si>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</si>
  <si>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</si>
  <si>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</si>
  <si>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</si>
  <si>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</si>
  <si>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</si>
  <si>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</si>
  <si>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</si>
  <si>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</si>
  <si>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</si>
  <si>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</si>
  <si>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</si>
  <si>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</si>
  <si>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</si>
  <si>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</si>
  <si>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</si>
  <si>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</si>
  <si>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</si>
  <si>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</si>
  <si>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</si>
  <si>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</si>
  <si>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</si>
  <si>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</si>
  <si>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</si>
  <si>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</si>
  <si>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</si>
  <si>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</si>
  <si>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</si>
  <si>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</si>
  <si>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</si>
  <si>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</si>
  <si>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</si>
  <si>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</si>
  <si>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</si>
  <si>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</si>
  <si>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</si>
  <si>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</si>
  <si>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</si>
  <si>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</si>
  <si>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</si>
  <si>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</si>
  <si>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</si>
  <si>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</si>
  <si>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</si>
  <si>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</si>
  <si>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</si>
  <si>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</si>
  <si>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</si>
  <si>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</si>
  <si>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</si>
  <si>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</si>
  <si>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</si>
  <si>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</si>
  <si>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</si>
  <si>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</si>
  <si>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</si>
  <si>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</si>
  <si>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</si>
  <si>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</si>
  <si>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</si>
  <si>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</si>
  <si>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</si>
  <si>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</si>
  <si>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</si>
  <si>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</si>
  <si>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</si>
  <si>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</si>
  <si>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</si>
  <si>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</si>
  <si>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</si>
  <si>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</si>
  <si>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</si>
  <si>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</si>
  <si>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</si>
  <si>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</si>
  <si>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</si>
  <si>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</si>
  <si>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</si>
  <si>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</si>
  <si>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</si>
  <si>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</si>
  <si>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</si>
  <si>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</si>
  <si>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</si>
  <si>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</si>
  <si>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</si>
  <si>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</si>
  <si>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</si>
  <si>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</si>
  <si>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</si>
  <si>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</si>
  <si>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</si>
  <si>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</si>
  <si>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</si>
  <si>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</si>
  <si>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</si>
  <si>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</si>
  <si>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</si>
  <si>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</si>
  <si>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</si>
  <si>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</si>
  <si>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</si>
  <si>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</si>
  <si>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</si>
  <si>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</si>
  <si>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</si>
  <si>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</si>
  <si>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</si>
  <si>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</si>
  <si>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</si>
  <si>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</si>
  <si>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</si>
  <si>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</si>
  <si>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</si>
  <si>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</si>
  <si>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</si>
  <si>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</si>
  <si>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</si>
  <si>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</si>
  <si>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</si>
  <si>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</si>
  <si>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</si>
  <si>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</si>
  <si>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</si>
  <si>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</si>
  <si>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</si>
  <si>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</si>
  <si>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</si>
  <si>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</si>
  <si>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</si>
  <si>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</si>
  <si>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</si>
  <si>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</si>
  <si>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</si>
  <si>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</si>
  <si>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</si>
  <si>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</si>
  <si>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</si>
  <si>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</si>
  <si>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</si>
  <si>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</si>
  <si>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</si>
  <si>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</si>
  <si>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</si>
  <si>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</si>
  <si>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</si>
  <si>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</si>
  <si>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</si>
  <si>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</si>
  <si>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</si>
  <si>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</si>
  <si>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</si>
  <si>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</si>
  <si>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</si>
  <si>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</si>
  <si>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</si>
  <si>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</si>
  <si>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</si>
  <si>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</si>
  <si>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</si>
  <si>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</si>
  <si>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</si>
  <si>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</si>
  <si>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</si>
  <si>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</si>
  <si>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</si>
  <si>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</si>
  <si>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</si>
  <si>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</si>
  <si>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</si>
  <si>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</si>
  <si>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</si>
  <si>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</si>
  <si>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</si>
  <si>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</si>
  <si>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</si>
  <si>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</si>
  <si>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</si>
  <si>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</si>
  <si>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</si>
  <si>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</si>
  <si>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</si>
  <si>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</si>
  <si>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</si>
  <si>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</si>
  <si>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</si>
  <si>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</si>
  <si>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</si>
  <si>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</si>
  <si>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</si>
  <si>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</si>
  <si>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</si>
  <si>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</si>
  <si>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</si>
  <si>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</si>
  <si>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</si>
  <si>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</si>
  <si>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</si>
  <si>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</si>
  <si>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</si>
  <si>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</si>
  <si>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</si>
  <si>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</si>
  <si>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</si>
  <si>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</si>
  <si>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</si>
  <si>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</si>
  <si>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</si>
  <si>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</si>
  <si>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</si>
  <si>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</si>
  <si>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</si>
  <si>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</si>
  <si>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</si>
  <si>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</si>
  <si>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</si>
  <si>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</si>
  <si>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</si>
  <si>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</si>
  <si>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</si>
  <si>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</si>
  <si>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</si>
  <si>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</si>
  <si>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</si>
  <si>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</si>
  <si>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</si>
  <si>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</si>
  <si>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</si>
  <si>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</si>
  <si>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</si>
  <si>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</si>
  <si>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</si>
  <si>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</si>
  <si>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</si>
  <si>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</si>
  <si>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</si>
  <si>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</si>
  <si>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</si>
  <si>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</si>
  <si>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</si>
  <si>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</si>
  <si>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</si>
  <si>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</si>
  <si>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</si>
  <si>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</si>
  <si>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</si>
  <si>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</si>
  <si>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</si>
  <si>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</si>
  <si>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</si>
  <si>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</si>
  <si>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</si>
  <si>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</si>
  <si>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</si>
  <si>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</si>
  <si>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</si>
  <si>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</si>
  <si>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</si>
  <si>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</si>
  <si>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</si>
  <si>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</si>
  <si>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</si>
  <si>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</si>
  <si>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</si>
  <si>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</si>
  <si>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</si>
  <si>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</si>
  <si>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</si>
  <si>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</si>
  <si>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</si>
  <si>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</si>
  <si>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</si>
  <si>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</si>
  <si>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</si>
  <si>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</si>
  <si>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</si>
  <si>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</si>
  <si>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</si>
  <si>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</si>
  <si>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</si>
  <si>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</si>
  <si>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</si>
  <si>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</si>
  <si>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</si>
  <si>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</si>
  <si>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</si>
  <si>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</si>
  <si>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</si>
  <si>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</si>
  <si>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</si>
  <si>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</si>
  <si>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</si>
  <si>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</si>
  <si>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</si>
  <si>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</si>
  <si>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</si>
  <si>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</si>
  <si>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</si>
  <si>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</si>
  <si>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</si>
  <si>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</si>
  <si>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</si>
  <si>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</si>
  <si>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</si>
  <si>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</si>
  <si>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</si>
  <si>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</si>
  <si>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</si>
  <si>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</si>
  <si>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</si>
  <si>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</si>
  <si>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</si>
  <si>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</si>
  <si>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</si>
  <si>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</si>
  <si>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</si>
  <si>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</si>
  <si>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</si>
  <si>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</si>
  <si>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</si>
  <si>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</si>
  <si>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</si>
  <si>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</si>
  <si>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</si>
  <si>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</si>
  <si>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</si>
  <si>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</si>
  <si>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</si>
  <si>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</si>
  <si>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</si>
  <si>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</si>
  <si>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</si>
  <si>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</si>
  <si>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</si>
  <si>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</si>
  <si>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</si>
  <si>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</si>
  <si>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</si>
  <si>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</si>
  <si>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</si>
  <si>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</si>
  <si>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</si>
  <si>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</si>
  <si>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</si>
  <si>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</si>
  <si>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</si>
  <si>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</si>
  <si>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</si>
  <si>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</si>
  <si>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</si>
  <si>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</si>
  <si>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</si>
  <si>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</si>
  <si>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</si>
  <si>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</si>
  <si>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</si>
  <si>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</si>
  <si>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</si>
  <si>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</si>
  <si>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</si>
  <si>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</si>
  <si>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</si>
  <si>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</si>
  <si>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</si>
  <si>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</si>
  <si>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</si>
  <si>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</si>
  <si>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</si>
  <si>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</si>
  <si>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</si>
  <si>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</si>
  <si>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</si>
  <si>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</si>
  <si>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</si>
  <si>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</si>
  <si>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</si>
  <si>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</si>
  <si>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</si>
  <si>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</si>
  <si>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</si>
  <si>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</si>
  <si>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</si>
  <si>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</si>
  <si>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</si>
  <si>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</si>
  <si>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</si>
  <si>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</si>
  <si>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</si>
  <si>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</si>
  <si>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</si>
  <si>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</si>
  <si>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</si>
  <si>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</si>
  <si>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</si>
  <si>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</si>
  <si>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</si>
  <si>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</si>
  <si>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</si>
  <si>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</si>
  <si>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</si>
  <si>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</si>
  <si>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</si>
  <si>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</si>
  <si>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</si>
  <si>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</si>
  <si>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</si>
  <si>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</si>
  <si>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</si>
  <si>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</si>
  <si>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</si>
  <si>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</si>
  <si>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</si>
  <si>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</si>
  <si>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</si>
  <si>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</si>
  <si>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</si>
  <si>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</si>
  <si>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</si>
  <si>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</si>
  <si>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</si>
  <si>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</si>
  <si>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</si>
  <si>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</si>
  <si>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</si>
  <si>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</si>
  <si>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</si>
  <si>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</si>
  <si>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</si>
  <si>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</si>
  <si>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</si>
  <si>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</si>
  <si>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</si>
  <si>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</si>
  <si>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</si>
  <si>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</si>
  <si>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</si>
  <si>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</si>
  <si>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</si>
  <si>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</si>
  <si>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</si>
  <si>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</si>
  <si>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</si>
  <si>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</si>
  <si>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</si>
  <si>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</si>
  <si>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</si>
  <si>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</si>
  <si>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</si>
  <si>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</si>
  <si>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</si>
  <si>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</si>
  <si>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</si>
  <si>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</si>
  <si>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</si>
  <si>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</si>
  <si>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</si>
  <si>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</si>
  <si>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</si>
  <si>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</si>
  <si>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</si>
  <si>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</si>
  <si>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</si>
  <si>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</si>
  <si>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</si>
  <si>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</si>
  <si>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</si>
  <si>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</si>
  <si>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</si>
  <si>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</si>
  <si>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</si>
  <si>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</si>
  <si>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</si>
  <si>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</si>
  <si>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</si>
  <si>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</si>
  <si>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</si>
  <si>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</si>
  <si>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</si>
  <si>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</si>
  <si>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</si>
  <si>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</si>
  <si>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</si>
  <si>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</si>
  <si>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</si>
  <si>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</si>
  <si>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</si>
  <si>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</si>
  <si>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</si>
  <si>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</si>
  <si>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</si>
  <si>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</si>
  <si>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</si>
  <si>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</si>
  <si>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</si>
  <si>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</si>
  <si>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</si>
  <si>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</si>
  <si>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</si>
  <si>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</si>
  <si>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</si>
  <si>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</si>
  <si>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</si>
  <si>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</si>
  <si>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</si>
  <si>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</si>
  <si>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</si>
  <si>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</si>
  <si>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</si>
  <si>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</si>
  <si>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</si>
  <si>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</si>
  <si>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</si>
  <si>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</si>
  <si>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</si>
  <si>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</si>
  <si>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</si>
  <si>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</si>
  <si>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</si>
  <si>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</si>
  <si>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</si>
  <si>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</si>
  <si>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</si>
  <si>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</si>
  <si>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</si>
  <si>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</si>
  <si>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</si>
  <si>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</si>
  <si>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</si>
  <si>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</si>
  <si>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</si>
  <si>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</si>
  <si>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</si>
  <si>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</si>
  <si>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</si>
  <si>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</si>
  <si>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</si>
  <si>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</si>
  <si>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</si>
  <si>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</si>
  <si>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</si>
  <si>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</si>
  <si>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</si>
  <si>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</si>
  <si>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</si>
  <si>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</si>
  <si>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</si>
  <si>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</si>
  <si>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</si>
  <si>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</si>
  <si>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</si>
  <si>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</si>
  <si>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</si>
  <si>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</si>
  <si>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</si>
  <si>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</si>
  <si>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</si>
  <si>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</si>
  <si>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</si>
  <si>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</si>
  <si>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</si>
  <si>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</si>
  <si>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</si>
  <si>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</si>
  <si>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</si>
  <si>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</si>
  <si>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</si>
  <si>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</si>
  <si>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</si>
  <si>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</si>
  <si>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</si>
  <si>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</si>
  <si>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</si>
  <si>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</si>
  <si>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</si>
  <si>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</si>
  <si>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</si>
  <si>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</si>
  <si>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</si>
  <si>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</si>
  <si>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</si>
  <si>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</si>
  <si>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</si>
  <si>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</si>
  <si>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</si>
  <si>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</si>
  <si>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</si>
  <si>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</si>
  <si>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</si>
  <si>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</si>
  <si>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</si>
  <si>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</si>
  <si>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</si>
  <si>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</si>
  <si>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</si>
  <si>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</si>
  <si>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</si>
  <si>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</si>
  <si>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</si>
  <si>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</si>
  <si>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</si>
  <si>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</si>
  <si>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</si>
  <si>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</si>
  <si>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</si>
  <si>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</si>
  <si>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</si>
  <si>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</si>
  <si>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</si>
  <si>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</si>
  <si>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</si>
  <si>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</si>
  <si>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</si>
  <si>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</si>
  <si>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</si>
  <si>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</si>
  <si>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</si>
  <si>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</si>
  <si>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</si>
  <si>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</si>
  <si>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</si>
  <si>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</si>
  <si>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</si>
  <si>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</si>
  <si>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</si>
  <si>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</si>
  <si>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</si>
  <si>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</si>
  <si>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</si>
  <si>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</si>
  <si>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</si>
  <si>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</si>
  <si>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</si>
  <si>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</si>
  <si>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</si>
  <si>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</si>
  <si>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</si>
  <si>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</si>
  <si>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</si>
  <si>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</si>
  <si>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</si>
  <si>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</si>
  <si>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</si>
  <si>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</si>
  <si>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</si>
  <si>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</si>
  <si>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</si>
  <si>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</si>
  <si>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</si>
  <si>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</si>
  <si>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</si>
  <si>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</si>
  <si>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</si>
  <si>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</si>
  <si>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</si>
  <si>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</si>
  <si>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</si>
  <si>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</si>
  <si>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</si>
  <si>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</si>
  <si>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</si>
  <si>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</si>
  <si>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</si>
  <si>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</si>
  <si>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</si>
  <si>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</si>
  <si>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</si>
  <si>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</si>
  <si>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</si>
  <si>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</si>
  <si>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</si>
  <si>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</si>
  <si>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</si>
  <si>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</si>
  <si>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</si>
  <si>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</si>
  <si>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</si>
  <si>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</si>
  <si>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</si>
  <si>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</si>
  <si>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</si>
  <si>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</si>
  <si>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</si>
  <si>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</si>
  <si>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</si>
  <si>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</si>
  <si>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</si>
  <si>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</si>
  <si>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</si>
  <si>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</si>
  <si>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</si>
  <si>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</si>
  <si>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</si>
  <si>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</si>
  <si>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</si>
  <si>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</si>
  <si>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</si>
  <si>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</si>
  <si>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</si>
  <si>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</si>
  <si>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</si>
  <si>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</si>
  <si>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</si>
  <si>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</si>
  <si>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</si>
  <si>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</si>
  <si>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</si>
  <si>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</si>
  <si>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</si>
  <si>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</si>
  <si>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</si>
  <si>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</si>
  <si>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</si>
  <si>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</si>
  <si>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</si>
  <si>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</si>
  <si>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</si>
  <si>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</si>
  <si>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</si>
  <si>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</si>
  <si>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</si>
  <si>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</si>
  <si>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</si>
  <si>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</si>
  <si>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</si>
  <si>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</si>
  <si>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</si>
  <si>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</si>
  <si>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</si>
  <si>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</si>
  <si>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</si>
  <si>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</si>
  <si>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</si>
  <si>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</si>
  <si>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</si>
  <si>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</si>
  <si>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</si>
  <si>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</si>
  <si>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</si>
  <si>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</si>
  <si>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</si>
  <si>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</si>
  <si>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</si>
  <si>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</si>
  <si>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</si>
  <si>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</si>
  <si>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</si>
  <si>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</si>
  <si>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</si>
  <si>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</si>
  <si>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</si>
  <si>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</si>
  <si>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</si>
  <si>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</si>
  <si>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</si>
  <si>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</si>
  <si>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</si>
  <si>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</si>
  <si>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</si>
  <si>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</si>
  <si>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</si>
  <si>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</si>
  <si>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</si>
  <si>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</si>
  <si>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</si>
  <si>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</si>
  <si>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</si>
  <si>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</si>
  <si>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</si>
  <si>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</si>
  <si>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</si>
  <si>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</si>
  <si>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</si>
  <si>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</si>
  <si>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</si>
  <si>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</si>
  <si>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</si>
  <si>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</si>
  <si>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</si>
  <si>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</si>
  <si>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</si>
  <si>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</si>
  <si>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</si>
  <si>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</si>
  <si>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</si>
  <si>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</si>
  <si>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</si>
  <si>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</si>
  <si>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</si>
  <si>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</si>
  <si>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</si>
  <si>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</si>
  <si>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</si>
  <si>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</si>
  <si>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</si>
  <si>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</si>
  <si>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</si>
  <si>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</si>
  <si>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</si>
  <si>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</si>
  <si>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</si>
  <si>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</si>
  <si>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</si>
  <si>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</si>
  <si>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</si>
  <si>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</si>
  <si>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</si>
  <si>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</si>
  <si>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</si>
  <si>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</si>
  <si>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</si>
  <si>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</si>
  <si>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</si>
  <si>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</si>
  <si>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</si>
  <si>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</si>
  <si>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</si>
  <si>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</si>
  <si>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</si>
  <si>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</si>
  <si>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</si>
  <si>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</si>
  <si>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</si>
  <si>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</si>
  <si>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</si>
  <si>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</si>
  <si>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</si>
  <si>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</si>
  <si>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</si>
  <si>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</si>
  <si>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</si>
  <si>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</si>
  <si>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</si>
  <si>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</si>
  <si>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</si>
  <si>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</si>
  <si>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</si>
  <si>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</si>
  <si>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</si>
  <si>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</si>
  <si>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</si>
  <si>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</si>
  <si>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</si>
  <si>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</si>
  <si>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</si>
  <si>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</si>
  <si>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</si>
  <si>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</si>
  <si>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</si>
  <si>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</si>
  <si>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</si>
  <si>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</si>
  <si>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</si>
  <si>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</si>
  <si>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</si>
  <si>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</si>
  <si>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</si>
  <si>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</si>
  <si>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</si>
  <si>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</si>
  <si>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</si>
  <si>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</si>
  <si>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</si>
  <si>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</si>
  <si>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</si>
  <si>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</si>
  <si>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</si>
  <si>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</si>
  <si>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</si>
  <si>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</si>
  <si>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</si>
  <si>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</si>
  <si>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</si>
  <si>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</si>
  <si>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</si>
  <si>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</si>
  <si>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</si>
  <si>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</si>
  <si>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</si>
  <si>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</si>
  <si>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</si>
  <si>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</si>
  <si>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</si>
  <si>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</si>
  <si>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</si>
  <si>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</si>
  <si>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</si>
  <si>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</si>
  <si>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</si>
  <si>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</si>
  <si>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</si>
  <si>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</si>
  <si>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</si>
  <si>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</si>
  <si>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</si>
  <si>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</si>
  <si>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</si>
  <si>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</si>
  <si>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</si>
  <si>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</si>
  <si>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</si>
  <si>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</si>
  <si>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</si>
  <si>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</si>
  <si>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</si>
  <si>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</si>
  <si>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</si>
  <si>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</si>
  <si>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</si>
  <si>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</si>
  <si>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</si>
  <si>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</si>
  <si>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</si>
  <si>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</si>
  <si>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</si>
  <si>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</si>
  <si>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</si>
  <si>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</si>
  <si>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</si>
  <si>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</si>
  <si>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</si>
  <si>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</si>
  <si>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</si>
  <si>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</si>
  <si>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</si>
  <si>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</si>
  <si>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</si>
  <si>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</si>
  <si>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</si>
  <si>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</si>
  <si>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</si>
  <si>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</si>
  <si>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</si>
  <si>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</si>
  <si>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</si>
  <si>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</si>
  <si>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</si>
  <si>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</si>
  <si>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</si>
  <si>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</si>
  <si>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</si>
  <si>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</si>
  <si>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</si>
  <si>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</si>
  <si>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</si>
  <si>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</si>
  <si>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</si>
  <si>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</si>
  <si>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</si>
  <si>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</si>
  <si>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</si>
  <si>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</si>
  <si>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</si>
  <si>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</si>
  <si>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</si>
  <si>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</si>
  <si>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</si>
  <si>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</si>
  <si>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</si>
  <si>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</si>
  <si>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</si>
  <si>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</si>
  <si>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</si>
  <si>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</si>
  <si>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</si>
  <si>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</si>
  <si>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</si>
  <si>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</si>
  <si>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</si>
  <si>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</si>
  <si>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</si>
  <si>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</si>
  <si>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</si>
  <si>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</si>
  <si>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</si>
  <si>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</si>
  <si>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</si>
  <si>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</si>
  <si>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</si>
  <si>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</si>
  <si>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</si>
  <si>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</si>
  <si>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</si>
  <si>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</si>
  <si>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</si>
  <si>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</si>
  <si>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</si>
  <si>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</si>
  <si>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</si>
  <si>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</si>
  <si>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</si>
  <si>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</si>
  <si>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</si>
  <si>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</si>
  <si>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</si>
  <si>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</si>
  <si>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</si>
  <si>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</si>
  <si>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</si>
  <si>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</si>
  <si>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</si>
  <si>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</si>
  <si>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</si>
  <si>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</si>
  <si>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</si>
  <si>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</si>
  <si>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</si>
  <si>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</si>
  <si>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</si>
  <si>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</si>
  <si>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</si>
  <si>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</si>
  <si>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</si>
  <si>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</si>
  <si>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</si>
  <si>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</si>
  <si>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</si>
  <si>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</si>
  <si>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</si>
  <si>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</si>
  <si>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</si>
  <si>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</si>
  <si>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</si>
  <si>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</si>
  <si>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</si>
  <si>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</si>
  <si>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</si>
  <si>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</si>
  <si>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</si>
  <si>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</si>
  <si>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</si>
  <si>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</si>
  <si>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</si>
  <si>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</si>
  <si>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</si>
  <si>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</si>
  <si>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</si>
  <si>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</si>
  <si>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</si>
  <si>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</si>
  <si>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</si>
  <si>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</si>
  <si>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</si>
  <si>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</si>
  <si>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</si>
  <si>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</si>
  <si>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</si>
  <si>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</si>
  <si>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</si>
  <si>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</si>
  <si>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</si>
  <si>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</si>
  <si>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</si>
  <si>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</si>
  <si>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</si>
  <si>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</si>
  <si>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</si>
  <si>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</si>
  <si>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</si>
  <si>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</si>
  <si>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</si>
  <si>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</si>
  <si>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</si>
  <si>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</si>
  <si>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</si>
  <si>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</si>
  <si>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</si>
  <si>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</si>
  <si>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</si>
  <si>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</si>
  <si>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</si>
  <si>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</si>
  <si>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</si>
  <si>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</si>
  <si>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</si>
  <si>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</si>
  <si>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</si>
  <si>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</si>
  <si>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</si>
  <si>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</si>
  <si>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</si>
  <si>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</si>
  <si>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</si>
  <si>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</si>
  <si>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</si>
  <si>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</si>
  <si>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</si>
  <si>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</si>
  <si>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</si>
  <si>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</si>
  <si>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</si>
  <si>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</si>
  <si>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</si>
  <si>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</si>
  <si>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</si>
  <si>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</si>
  <si>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</si>
  <si>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</si>
  <si>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</si>
  <si>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</si>
  <si>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</si>
  <si>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</si>
  <si>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</si>
  <si>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</si>
  <si>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</si>
  <si>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</si>
  <si>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</si>
  <si>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</si>
  <si>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</si>
  <si>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</si>
  <si>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</si>
  <si>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</si>
  <si>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</si>
  <si>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</si>
  <si>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</si>
  <si>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</si>
  <si>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</si>
  <si>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</si>
  <si>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</si>
  <si>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</si>
  <si>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</si>
  <si>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</si>
  <si>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</si>
  <si>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</si>
  <si>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</si>
  <si>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</si>
  <si>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</si>
  <si>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</si>
  <si>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</si>
  <si>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</si>
  <si>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</si>
  <si>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</si>
  <si>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</si>
  <si>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</si>
  <si>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</si>
  <si>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</si>
  <si>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</si>
  <si>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</si>
  <si>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</si>
  <si>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</si>
  <si>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</si>
  <si>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</si>
  <si>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</si>
  <si>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</si>
  <si>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</si>
  <si>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</si>
  <si>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</si>
  <si>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</si>
  <si>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</si>
  <si>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</si>
  <si>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</si>
  <si>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</si>
  <si>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</si>
  <si>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</si>
  <si>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</si>
  <si>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</si>
  <si>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</si>
  <si>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</si>
  <si>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</si>
  <si>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</si>
  <si>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</si>
  <si>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</si>
  <si>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</si>
  <si>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</si>
  <si>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</si>
  <si>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</si>
  <si>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</si>
  <si>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</si>
  <si>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</si>
  <si>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</si>
  <si>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</si>
  <si>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</si>
  <si>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</si>
  <si>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</si>
  <si>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</si>
  <si>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</si>
  <si>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</si>
  <si>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</si>
  <si>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</si>
  <si>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</si>
  <si>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</si>
  <si>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</si>
  <si>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</si>
  <si>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</si>
  <si>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</si>
  <si>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</si>
  <si>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</si>
  <si>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</si>
  <si>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</si>
  <si>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</si>
  <si>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</si>
  <si>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</si>
  <si>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</si>
  <si>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</si>
  <si>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</si>
  <si>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</si>
  <si>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</si>
  <si>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</si>
  <si>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</si>
  <si>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</si>
  <si>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</si>
  <si>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</si>
  <si>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</si>
  <si>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</si>
  <si>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</si>
  <si>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</si>
  <si>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</si>
  <si>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</si>
  <si>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</si>
  <si>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</si>
  <si>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</si>
  <si>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</si>
  <si>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</si>
  <si>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</si>
  <si>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</si>
  <si>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</si>
  <si>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</si>
  <si>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</si>
  <si>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</si>
  <si>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</si>
  <si>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</si>
  <si>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</si>
  <si>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</si>
  <si>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</si>
  <si>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</si>
  <si>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</si>
  <si>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</si>
  <si>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</si>
  <si>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</si>
  <si>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</si>
  <si>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</si>
  <si>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</si>
  <si>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</si>
  <si>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</si>
  <si>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</si>
  <si>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</si>
  <si>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</si>
  <si>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</si>
  <si>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</si>
  <si>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</si>
  <si>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</si>
  <si>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</si>
  <si>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</si>
  <si>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</si>
  <si>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</si>
  <si>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</si>
  <si>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</si>
  <si>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</si>
  <si>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</si>
  <si>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</si>
  <si>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</si>
  <si>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</si>
  <si>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</si>
  <si>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</si>
  <si>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</si>
  <si>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</si>
  <si>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</si>
  <si>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</si>
  <si>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</si>
  <si>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</si>
  <si>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</si>
  <si>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</si>
  <si>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</si>
  <si>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</si>
  <si>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</si>
  <si>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</si>
  <si>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</si>
  <si>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</si>
  <si>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</si>
  <si>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</si>
  <si>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</si>
  <si>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</si>
  <si>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</si>
  <si>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</si>
  <si>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</si>
  <si>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</si>
  <si>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</si>
  <si>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</si>
  <si>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</si>
  <si>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</si>
  <si>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</si>
  <si>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</si>
  <si>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</si>
  <si>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</si>
  <si>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</si>
  <si>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</si>
  <si>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</si>
  <si>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</si>
  <si>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</si>
  <si>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</si>
  <si>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</si>
  <si>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</si>
  <si>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</si>
  <si>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</si>
  <si>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</si>
  <si>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</si>
  <si>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</si>
  <si>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</si>
  <si>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</si>
  <si>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</si>
  <si>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</si>
  <si>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</si>
  <si>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</si>
  <si>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</si>
  <si>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</si>
  <si>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</si>
  <si>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</si>
  <si>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</si>
  <si>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</si>
  <si>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</si>
  <si>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</si>
  <si>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</si>
  <si>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</si>
  <si>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</si>
  <si>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</si>
  <si>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</si>
  <si>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</si>
  <si>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</si>
  <si>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</si>
  <si>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</si>
  <si>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</si>
  <si>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</si>
  <si>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</si>
  <si>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</si>
  <si>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</si>
  <si>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</si>
  <si>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</si>
  <si>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</si>
  <si>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</si>
  <si>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</si>
  <si>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</si>
  <si>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</si>
  <si>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</si>
  <si>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</si>
  <si>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</si>
  <si>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</si>
  <si>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</si>
  <si>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</si>
  <si>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</si>
  <si>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</si>
  <si>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</si>
  <si>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</si>
  <si>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</si>
  <si>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</si>
  <si>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</si>
  <si>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</si>
  <si>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</si>
  <si>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</si>
  <si>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</si>
  <si>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</si>
  <si>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</si>
  <si>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</si>
  <si>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</si>
  <si>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</si>
  <si>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</si>
  <si>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</si>
  <si>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</si>
  <si>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</si>
  <si>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</si>
  <si>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</si>
  <si>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</si>
  <si>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</si>
  <si>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</si>
  <si>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</si>
  <si>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</si>
  <si>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</si>
  <si>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</si>
  <si>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</si>
  <si>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</si>
  <si>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</si>
  <si>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</si>
  <si>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</si>
  <si>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</si>
  <si>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</si>
  <si>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</si>
  <si>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</si>
  <si>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</si>
  <si>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</si>
  <si>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</si>
  <si>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</si>
  <si>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</si>
  <si>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</si>
  <si>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</si>
  <si>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</si>
  <si>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</si>
  <si>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</si>
  <si>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</si>
  <si>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</si>
  <si>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</si>
  <si>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</si>
  <si>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</si>
  <si>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</si>
  <si>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</si>
  <si>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</si>
  <si>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</si>
  <si>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</si>
  <si>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</si>
  <si>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</si>
  <si>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</si>
  <si>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</si>
  <si>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</si>
  <si>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</si>
  <si>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</si>
  <si>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</si>
  <si>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</si>
  <si>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</si>
  <si>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</si>
  <si>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</si>
  <si>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</si>
  <si>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</si>
  <si>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</si>
  <si>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</si>
  <si>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</si>
  <si>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</si>
  <si>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</si>
  <si>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</si>
  <si>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</si>
  <si>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</si>
  <si>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</si>
  <si>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</si>
  <si>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</si>
  <si>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</si>
  <si>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</si>
  <si>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</si>
  <si>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</si>
  <si>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</si>
  <si>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</si>
  <si>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</si>
  <si>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</si>
  <si>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</si>
  <si>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</si>
  <si>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</si>
  <si>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</si>
  <si>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</si>
  <si>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</si>
  <si>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</si>
  <si>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</si>
  <si>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</si>
  <si>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</si>
  <si>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</si>
  <si>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</si>
  <si>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</si>
  <si>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</si>
  <si>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</si>
  <si>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</si>
  <si>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</si>
  <si>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</si>
  <si>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</si>
  <si>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</si>
  <si>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</si>
  <si>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</si>
  <si>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</si>
  <si>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</si>
  <si>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</si>
  <si>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</si>
  <si>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</si>
  <si>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</si>
  <si>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</si>
  <si>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</si>
  <si>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</si>
  <si>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</si>
  <si>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</si>
  <si>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</si>
  <si>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</si>
  <si>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</si>
  <si>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</si>
  <si>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</si>
  <si>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</si>
  <si>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</si>
  <si>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</si>
  <si>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</si>
  <si>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</si>
  <si>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</si>
  <si>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</si>
  <si>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</si>
  <si>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</si>
  <si>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</si>
  <si>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</si>
  <si>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</si>
  <si>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</si>
  <si>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</si>
  <si>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</si>
  <si>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</si>
  <si>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</si>
  <si>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</si>
  <si>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</si>
  <si>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</si>
  <si>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</si>
  <si>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</si>
  <si>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</si>
  <si>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</si>
  <si>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</si>
  <si>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</si>
  <si>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</si>
  <si>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</si>
  <si>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</si>
  <si>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</si>
  <si>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</si>
  <si>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</si>
  <si>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</si>
  <si>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</si>
  <si>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</si>
  <si>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</si>
  <si>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</si>
  <si>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</si>
  <si>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</si>
  <si>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</si>
  <si>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</si>
  <si>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</si>
  <si>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</si>
  <si>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</si>
  <si>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</si>
  <si>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</si>
  <si>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</si>
  <si>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</si>
  <si>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</si>
  <si>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</si>
  <si>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</si>
  <si>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</si>
  <si>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</si>
  <si>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</si>
  <si>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</si>
  <si>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</si>
  <si>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</si>
  <si>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</si>
  <si>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</si>
  <si>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</si>
  <si>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</si>
  <si>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</si>
  <si>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</si>
  <si>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</si>
  <si>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</si>
  <si>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</si>
  <si>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</si>
  <si>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</si>
  <si>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</si>
  <si>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</si>
  <si>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</si>
  <si>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</si>
  <si>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</si>
  <si>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</si>
  <si>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</si>
  <si>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</si>
  <si>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</si>
  <si>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</si>
  <si>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</si>
  <si>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</si>
  <si>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</si>
  <si>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</si>
  <si>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</si>
  <si>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</si>
  <si>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</si>
  <si>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</si>
  <si>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</si>
  <si>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</si>
  <si>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</si>
  <si>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</si>
  <si>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</si>
  <si>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</si>
  <si>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</si>
  <si>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</si>
  <si>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</si>
  <si>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</si>
  <si>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</si>
  <si>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</si>
  <si>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</si>
  <si>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</si>
  <si>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</si>
  <si>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</si>
  <si>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</si>
  <si>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</si>
  <si>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</si>
  <si>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</si>
  <si>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</si>
  <si>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</si>
  <si>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</si>
  <si>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</si>
  <si>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</si>
  <si>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</si>
  <si>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</si>
  <si>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</si>
  <si>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</si>
  <si>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</si>
  <si>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</si>
  <si>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</si>
  <si>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</si>
  <si>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</si>
  <si>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</si>
  <si>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</si>
  <si>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</si>
  <si>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</si>
  <si>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</si>
  <si>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</si>
  <si>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</si>
  <si>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</si>
  <si>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</si>
  <si>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</si>
  <si>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</si>
  <si>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</si>
  <si>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</si>
  <si>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</si>
  <si>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</si>
  <si>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</si>
  <si>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</si>
  <si>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</si>
  <si>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</si>
  <si>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</si>
  <si>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</si>
  <si>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</si>
  <si>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</si>
  <si>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</si>
  <si>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</si>
  <si>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</si>
  <si>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</si>
  <si>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</si>
  <si>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</si>
  <si>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</si>
  <si>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</si>
  <si>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</si>
  <si>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</si>
  <si>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</si>
  <si>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</si>
  <si>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</si>
  <si>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</si>
  <si>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</si>
  <si>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</si>
  <si>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</si>
  <si>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</si>
  <si>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</si>
  <si>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</si>
  <si>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</si>
  <si>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</si>
  <si>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</si>
  <si>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</si>
  <si>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</si>
  <si>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</si>
  <si>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</si>
  <si>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</si>
  <si>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</si>
  <si>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</si>
  <si>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</si>
  <si>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</si>
  <si>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</si>
  <si>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</si>
  <si>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</si>
  <si>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</si>
  <si>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</si>
  <si>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</si>
  <si>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</si>
  <si>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</si>
  <si>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</si>
  <si>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</si>
  <si>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</si>
  <si>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</si>
  <si>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</si>
  <si>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</si>
  <si>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</si>
  <si>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</si>
  <si>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</si>
  <si>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</si>
  <si>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</si>
  <si>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</si>
  <si>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</si>
  <si>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</si>
  <si>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</si>
  <si>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</si>
  <si>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</si>
  <si>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</si>
  <si>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</si>
  <si>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</si>
  <si>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</si>
  <si>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</si>
  <si>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</si>
  <si>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</si>
  <si>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</si>
  <si>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</si>
  <si>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</si>
  <si>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</si>
  <si>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</si>
  <si>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</si>
  <si>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</si>
  <si>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</si>
  <si>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</si>
  <si>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</si>
  <si>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</si>
  <si>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</si>
  <si>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</si>
  <si>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</si>
  <si>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</si>
  <si>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</si>
  <si>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</si>
  <si>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</si>
  <si>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</si>
  <si>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</si>
  <si>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</si>
  <si>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</si>
  <si>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</si>
  <si>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</si>
  <si>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</si>
  <si>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</si>
  <si>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</si>
  <si>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</si>
  <si>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</si>
  <si>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</si>
  <si>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</si>
  <si>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</si>
  <si>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</si>
  <si>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</si>
  <si>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</si>
  <si>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</si>
  <si>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</si>
  <si>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</si>
  <si>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</si>
  <si>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</si>
  <si>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</si>
  <si>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</si>
  <si>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</si>
  <si>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</si>
  <si>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</si>
  <si>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</si>
  <si>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</si>
  <si>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</si>
  <si>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</si>
  <si>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</si>
  <si>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</si>
  <si>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</si>
  <si>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</si>
  <si>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</si>
  <si>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</si>
  <si>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</si>
  <si>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</si>
  <si>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</si>
  <si>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</si>
  <si>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</si>
  <si>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</si>
  <si>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</si>
  <si>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</si>
  <si>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</si>
  <si>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</si>
  <si>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</si>
  <si>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</si>
  <si>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</si>
  <si>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</si>
  <si>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</si>
  <si>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</si>
  <si>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</si>
  <si>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</si>
  <si>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</si>
  <si>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</si>
  <si>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</si>
  <si>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</si>
  <si>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</si>
  <si>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</si>
  <si>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</si>
  <si>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</si>
  <si>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</si>
  <si>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</si>
  <si>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</si>
  <si>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</si>
  <si>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</si>
  <si>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</si>
  <si>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</si>
  <si>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</si>
  <si>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</si>
  <si>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</si>
  <si>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</si>
  <si>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</si>
  <si>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</si>
  <si>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</si>
  <si>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</si>
  <si>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</si>
  <si>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</si>
  <si>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</si>
  <si>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</si>
  <si>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</si>
  <si>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</si>
  <si>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</si>
  <si>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</si>
  <si>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</si>
  <si>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</si>
  <si>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</si>
  <si>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</si>
  <si>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</si>
  <si>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</si>
  <si>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</si>
  <si>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</si>
  <si>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</si>
  <si>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</si>
  <si>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</si>
  <si>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</si>
  <si>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</si>
  <si>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</si>
  <si>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</si>
  <si>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</si>
  <si>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</si>
  <si>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</si>
  <si>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</si>
  <si>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</si>
  <si>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</si>
  <si>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</si>
  <si>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</si>
  <si>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</si>
  <si>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</si>
  <si>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</si>
  <si>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</si>
  <si>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</si>
  <si>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</si>
  <si>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</si>
  <si>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</si>
  <si>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</si>
  <si>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</si>
  <si>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</si>
  <si>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</si>
  <si>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</si>
  <si>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</si>
  <si>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</si>
  <si>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</si>
  <si>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</si>
  <si>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</si>
  <si>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</si>
  <si>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</si>
  <si>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</si>
  <si>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</si>
  <si>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</si>
  <si>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</si>
  <si>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</si>
  <si>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</si>
  <si>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</si>
  <si>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</si>
  <si>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</si>
  <si>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</si>
  <si>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</si>
  <si>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</si>
  <si>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</si>
  <si>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</si>
  <si>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</si>
  <si>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</si>
  <si>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</si>
  <si>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</si>
  <si>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</si>
  <si>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</si>
  <si>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</si>
  <si>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</si>
  <si>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</si>
  <si>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</si>
  <si>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</si>
  <si>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</si>
  <si>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</si>
  <si>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</si>
  <si>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</si>
  <si>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</si>
  <si>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</si>
  <si>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</si>
  <si>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</si>
  <si>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</si>
  <si>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</si>
  <si>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</si>
  <si>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</si>
  <si>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</si>
  <si>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</si>
  <si>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</si>
  <si>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</si>
  <si>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</si>
  <si>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</si>
  <si>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</si>
  <si>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</si>
  <si>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</si>
  <si>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</si>
  <si>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</si>
  <si>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</si>
  <si>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</si>
  <si>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</si>
  <si>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</si>
  <si>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</si>
  <si>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</si>
  <si>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</si>
  <si>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</si>
  <si>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</si>
  <si>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PCM-20251106-00001739</t>
  </si>
  <si>
    <t>ETA 60 min</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</si>
  <si>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</si>
  <si>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</si>
  <si>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</si>
  <si>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</si>
  <si>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</si>
  <si>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</si>
  <si>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</si>
  <si>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</si>
  <si>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</si>
  <si>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Sceco Cut in Area and Team save HUB Site MLJI0219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</si>
  <si>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</si>
  <si>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</si>
  <si>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</si>
  <si>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</si>
  <si>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</si>
  <si>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</si>
  <si>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PCM-20251106-00001699</t>
  </si>
  <si>
    <t xml:space="preserve">Major </t>
  </si>
  <si>
    <t>PCM-20251106-00001719</t>
  </si>
  <si>
    <t>haj0012</t>
  </si>
  <si>
    <t>PCM-20251106-00001614</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</si>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</sst>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6" totalsRowShown="0" headerRowDxfId="141" dataDxfId="140" headerRowBorderDxfId="138" tableBorderDxfId="139" totalsRowBorderDxfId="137">
  <autoFilter ref="A1:CJ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32" dataDxfId="31" headerRowBorderDxfId="29" tableBorderDxfId="30" totalsRowBorderDxfId="28">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304.77529814814625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45967.723724074072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45967.723724074072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45967.723724074072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45967.723724074072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45967.723724074072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45967.723724074072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45967.723724074072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45967.723724074072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45967.723724074072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45967.723724074072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45967.723724074072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45967.723724074072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45967.723724074072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45967.723724074072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45967.723724074072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45967.723724074072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45967.723724074072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45967.723724074072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45967.723724074072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45967.723724074072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45967.723724074072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45967.723724074072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45967.723724074072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45967.723724074072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45967.723724074072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45967.723724074072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45967.723724074072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45967.723724074072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45967.723724074072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45967.723724074072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45967.723724074072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45967.723724074072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45967.723724074072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45967.723724074072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45967.723724074072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45967.723724074072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45967.723724074072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45967.723724074072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45967.723724074072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45967.723724074072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45967.723724074072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45967.723724074072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45967.723724074072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45967.723724074072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45967.723724074072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45967.723724074072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45967.723724074072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45967.723724074072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45967.723724074072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45967.723724074072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45967.723724074072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45967.723724074072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45967.723724074072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45967.723724074072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45967.723724074072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45967.723724074072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45967.723724074072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45967.723724074072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45967.723724074072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45967.723724074072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45967.723724074072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45967.723724074072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45967.723724074072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45967.723724074072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45967.723724074072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45967.723724074072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45967.723724074072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45967.723724074072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45967.723724074072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45967.723724074072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45967.723724074072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45967.723724074072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45967.723724074072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45967.723724074072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45967.723724074072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45967.723724074072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45967.723724074072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45967.723724074072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45967.723724074072</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45967.723724074072</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45967.723724074072</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45967.723724074072</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27392830-362A-443E-BA8B-0DC74E0C013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6"/>
  <sheetViews>
    <sheetView tabSelected="1" workbookViewId="0">
      <selection activeCell="I9" sqref="I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142.72388611111091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22307</v>
      </c>
      <c r="E4" s="103" t="s">
        <v>39021</v>
      </c>
      <c r="F4" s="104">
        <v>45967.700532407405</v>
      </c>
      <c r="G4" s="105">
        <f ca="1">IFERROR(NOW()-F4,"-")</f>
        <v>2.3191666667116806E-2</v>
      </c>
      <c r="H4" s="104">
        <v>45967.694502314815</v>
      </c>
      <c r="I4" s="18" t="str">
        <f>IFERROR(VLOOKUP(D4,DB!A:F,6,0),"")</f>
        <v>Power cube</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45967.723724074072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45967.723724074072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45967.723724074072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45967.723724074072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45967.723724074072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45967.723724074072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45967.723724074072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45967.723724074072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45967.723724074072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45967.723724074072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45967.723724074072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45967.723724074072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45967.723724074072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45967.723724074072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45967.723724074072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45967.723724074072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45967.723724074072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45967.723724074072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45967.723724074072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45967.723724074072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45967.723724074072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45967.723724074072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45967.723724074072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45967.723724074072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45967.723724074072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45967.723724074072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45967.723724074072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45967.723724074072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45967.723724074072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45967.723724074072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45967.723724074072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45967.723724074072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45967.723724074072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45967.723724074072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45967.723724074072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45967.723724074072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45967.723724074072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45967.723724074072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45967.723724074072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45967.723724074072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45967.723724074072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45967.723724074072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45967.723724074072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45967.723724074072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45967.723724074072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45967.723724074072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45967.723724074072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45967.723724074072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45967.723724074072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45967.723724074072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45967.723724074072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45967.723724074072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45967.723724074072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45967.723724074072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45967.723724074072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45967.723724074072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45967.723724074072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45967.723724074072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45967.723724074072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45967.723724074072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45967.723724074072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45967.723724074072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45967.723724074072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45967.723724074072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45967.723724074072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45967.723724074072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45967.723724074072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45967.723724074072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45967.723724074072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45967.723724074072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45967.723724074072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45967.723724074072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45967.723724074072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45967.723724074072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45967.723724074072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45967.723724074072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45967.723724074072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45967.723724074072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45967.723724074072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45967.723724074072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45967.723724074072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40"/>
      <c r="B86" s="141" t="str">
        <f>IFERROR(VLOOKUP(D86,DB!A:K,11,0),"")</f>
        <v/>
      </c>
      <c r="C86" s="141"/>
      <c r="D86" s="141"/>
      <c r="E86" s="142"/>
      <c r="F86" s="143"/>
      <c r="G86" s="144">
        <f ca="1">IFERROR(NOW()-F86,"-")</f>
        <v>45967.723724074072</v>
      </c>
      <c r="H86" s="143"/>
      <c r="I86" s="141" t="str">
        <f>IFERROR(VLOOKUP(D86,DB!A:F,6,0),"")</f>
        <v/>
      </c>
      <c r="J86" s="141" t="str">
        <f>IFERROR(VLOOKUP(D86,DB!A:G,7,0),"")</f>
        <v/>
      </c>
      <c r="K86" s="145"/>
      <c r="L86" s="141" t="str">
        <f>IFERROR(VLOOKUP(D86,DB!A:I,9,0),"")</f>
        <v/>
      </c>
      <c r="M86" s="141"/>
      <c r="N86" s="141"/>
      <c r="O86" s="141"/>
      <c r="P86" s="141"/>
      <c r="Q86" s="141"/>
      <c r="R86" s="141"/>
      <c r="S86" s="141"/>
      <c r="T86" s="141"/>
      <c r="U86" s="141"/>
      <c r="V86" s="141"/>
      <c r="W86" s="141"/>
      <c r="X86" s="141"/>
      <c r="Y86" s="141"/>
      <c r="Z86" s="141"/>
      <c r="AA86" s="141"/>
      <c r="AB86" s="141"/>
      <c r="AC86" s="141"/>
      <c r="AD86" s="141"/>
      <c r="AE86" s="141"/>
      <c r="AF86" s="141"/>
      <c r="AG86" s="141"/>
      <c r="AH86" s="141"/>
      <c r="AI86" s="141"/>
      <c r="AJ86" s="141"/>
      <c r="AK86" s="141"/>
      <c r="AL86" s="141"/>
      <c r="AM86" s="141"/>
      <c r="AN86" s="141"/>
      <c r="AO86" s="141"/>
      <c r="AP86" s="141"/>
      <c r="AQ86" s="141"/>
      <c r="AR86" s="141"/>
      <c r="AS86" s="141"/>
      <c r="AT86" s="141"/>
      <c r="AU86" s="141"/>
      <c r="AV86" s="141"/>
      <c r="AW86" s="141"/>
      <c r="AX86" s="141"/>
      <c r="AY86" s="141"/>
      <c r="AZ86" s="141"/>
      <c r="BA86" s="141"/>
      <c r="BB86" s="141"/>
      <c r="BC86" s="141"/>
      <c r="BD86" s="141"/>
      <c r="BE86" s="141"/>
      <c r="BF86" s="141"/>
      <c r="BG86" s="141"/>
      <c r="BH86" s="141"/>
      <c r="BI86" s="141"/>
      <c r="BJ86" s="141"/>
      <c r="BK86" s="141"/>
      <c r="BL86" s="141"/>
      <c r="BM86" s="141"/>
      <c r="BN86" s="141"/>
      <c r="BO86" s="141"/>
      <c r="BP86" s="141"/>
      <c r="BQ86" s="141"/>
      <c r="BR86" s="141"/>
      <c r="BS86" s="141"/>
      <c r="BT86" s="141"/>
      <c r="BU86" s="141"/>
      <c r="BV86" s="141"/>
      <c r="BW86" s="141"/>
      <c r="BX86" s="141"/>
      <c r="BY86" s="141"/>
      <c r="BZ86" s="141"/>
      <c r="CA86" s="141"/>
      <c r="CB86" s="141"/>
      <c r="CC86" s="141"/>
      <c r="CD86" s="141"/>
      <c r="CE86" s="141"/>
      <c r="CF86" s="141"/>
      <c r="CG86" s="141"/>
      <c r="CH86" s="141"/>
      <c r="CI86" s="141"/>
      <c r="CJ86" s="146"/>
    </row>
  </sheetData>
  <dataValidations count="2">
    <dataValidation allowBlank="1" showInputMessage="1" showErrorMessage="1" sqref="E1" xr:uid="{4D935161-CDD3-4592-B877-3FB59C99E142}"/>
    <dataValidation type="list" allowBlank="1" showInputMessage="1" showErrorMessage="1" sqref="E3:E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45967.723724074072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45967.723724074072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45967.723724074072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45967.723724074072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45967.723724074072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45967.723724074072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45967.723724074072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45967.723724074072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45967.723724074072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45967.723724074072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45967.723724074072</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45967.723724074072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45967.723724074072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45967.723724074072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45967.723724074072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45967.723724074072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45967.723724074072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45967.723724074072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45967.723724074072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45967.723724074072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45967.723724074072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45967.723724074072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45967.723724074072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45967.723724074072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45967.723724074072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45967.723724074072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45967.723724074072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45967.723724074072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45967.723724074072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45967.723724074072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45967.723724074072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45967.723724074072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45967.723724074072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45967.723724074072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45967.723724074072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45967.723724074072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45967.723724074072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45967.723724074072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45967.723724074072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45967.723724074072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45967.723724074072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45967.723724074072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45967.723724074072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45967.723724074072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45967.723724074072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45967.723724074072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45967.723724074072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45967.723724074072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45967.723724074072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45967.723724074072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45967.723724074072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45967.723724074072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45967.723724074072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45967.723724074072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45967.723724074072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45967.723724074072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45967.723724074072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45967.723724074072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45967.723724074072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45967.723724074072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45967.723724074072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45967.723724074072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45967.723724074072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45967.723724074072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45967.723724074072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45967.723724074072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45967.723724074072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45967.723724074072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45967.723724074072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45967.723724074072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45967.723724074072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45967.723724074072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45967.723724074072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45967.723724074072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45967.723724074072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45967.723724074072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45967.723724074072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45967.723724074072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45967.723724074072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45967.723724074072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45967.723724074072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45967.723724074072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45967.723724074072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45967.723724074072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45967.723724074072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45967.723724074072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45967.723724074072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45967.723724074072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45967.723724074072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45967.723724074072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45967.723724074072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45967.723724074072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45967.723724074072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45967.723724074072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45967.723724074072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45967.723724074072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45967.723724074072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45967.723724074072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45967.723724074072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45967.723724074072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45967.723724074072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45967.723724074072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45967.723724074072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45967.723724074072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45967.723724074072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45967.723724074072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45967.723724074072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45967.723724074072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45967.723724074072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45967.723724074072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45967.723724074072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45967.723724074072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45967.723724074072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45967.723724074072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45967.723724074072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45967.723724074072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45967.723724074072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45967.723724074072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45967.723724074072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45967.723724074072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45967.723724074072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45967.723724074072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45967.723724074072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45967.723724074072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45967.723724074072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45967.723724074072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45967.723724074072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45967.723724074072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45967.723724074072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45967.723724074072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45967.723724074072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45967.723724074072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45967.723724074072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45967.723724074072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45967.723724074072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45967.723724074072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45967.723724074072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45967.723724074072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45967.723724074072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45967.723724074072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45967.723724074072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45967.723724074072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45967.723724074072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45967.723724074072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45967.723724074072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45967.723724074072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45967.723724074072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45967.723724074072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45967.723724074072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45967.723724074072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45967.723724074072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45967.723724074072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45967.723724074072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45967.723724074072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45967.723724074072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45967.723724074072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45967.723724074072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45967.723724074072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45967.723724074072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45967.723724074072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45967.723724074072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45967.723724074072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45967.723724074072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45967.723724074072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45967.723724074072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45967.723724074072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45967.723724074072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45967.723724074072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45967.723724074072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45967.723724074072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45967.723724074072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45967.723724074072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45967.723724074072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45967.723724074072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45967.723724074072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45967.723724074072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45967.723724074072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45967.723724074072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45967.723724074072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45967.723724074072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45967.723724074072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45967.723724074072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45967.723724074072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45967.723724074072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45967.723724074072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45967.723724074072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45967.723724074072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45967.723724074072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45967.723724074072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45967.723724074072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45967.723724074072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45967.723724074072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45967.723724074072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45967.723724074072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45967.723724074072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45967.723724074072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45967.723724074072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45967.723724074072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45967.723724074072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45967.723724074072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45967.723724074072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45967.723724074072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45967.723724074072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45967.723724074072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45967.723724074072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45967.723724074072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45967.723724074072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45967.723724074072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45967.723724074072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45967.723724074072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45967.723724074072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45967.723724074072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45967.723724074072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45967.723724074072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45967.723724074072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45967.723724074072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45967.723724074072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45967.723724074072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45967.723724074072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45967.723724074072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45967.723724074072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45967.723724074072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45967.723724074072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45967.723724074072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45967.723724074072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45967.723724074072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45967.723724074072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45967.723724074072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45967.723724074072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45967.723724074072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45967.723724074072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45967.723724074072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45967.723724074072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45967.723724074072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45967.723724074072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45967.723724074072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45967.723724074072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45967.723724074072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45967.723724074072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45967.723724074072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45967.723724074072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45967.723724074072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45967.723724074072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45967.723724074072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45967.723724074072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45967.723724074072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45967.723724074072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45967.723724074072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45967.723724074072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45967.723724074072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45967.723724074072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45967.723724074072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45967.723724074072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45967.723724074072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45967.723724074072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45967.723724074072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45967.723724074072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45967.723724074072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45967.723724074072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45967.723724074072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45967.723724074072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45967.723724074072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45967.723724074072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45967.723724074072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45967.723724074072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45967.723724074072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45967.723724074072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45967.723724074072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45967.723724074072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45967.723724074072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45967.723724074072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45967.723724074072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45967.723724074072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45967.723724074072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45967.723724074072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45967.723724074072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45967.723724074072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45967.723724074072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45967.723724074072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45967.723724074072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45967.723724074072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45967.723724074072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45967.723724074072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45967.723724074072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45967.723724074072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45967.723724074072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45967.723724074072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45967.723724074072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45967.723724074072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45967.723724074072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45967.723724074072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45967.723724074072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45967.723724074072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45967.723724074072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45967.723724074072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45967.723724074072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45967.723724074072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45967.723724074072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45967.723724074072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45967.723724074072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45967.723724074072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45967.723724074072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45967.723724074072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45967.723724074072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45967.723724074072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45967.723724074072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45967.723724074072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45967.723724074072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45967.723724074072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45967.723724074072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45967.723724074072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45967.723724074072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45967.723724074072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45967.723724074072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45967.723724074072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45967.723724074072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45967.723724074072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45967.723724074072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45967.723724074072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45967.723724074072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45967.723724074072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45967.723724074072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45967.723724074072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45967.723724074072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45967.723724074072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45967.723724074072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45967.723724074072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45967.723724074072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45967.723724074072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45967.723724074072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45967.723724074072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45967.723724074072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45967.723724074072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45967.723724074072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45967.723724074072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45967.723724074072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45967.723724074072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45967.723724074072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45967.723724074072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45967.723724074072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45967.723724074072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45967.723724074072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45967.723724074072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45967.723724074072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45967.723724074072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45967.723724074072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45967.723724074072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45967.723724074072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45967.723724074072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45967.723724074072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45967.723724074072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45967.723724074072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45967.723724074072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45967.723724074072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45967.723724074072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45967.723724074072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45967.723724074072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45967.723724074072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45967.723724074072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45967.723724074072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45967.723724074072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45967.723724074072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45967.723724074072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45967.723724074072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45967.723724074072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45967.723724074072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45967.723724074072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45967.723724074072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45967.723724074072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45967.723724074072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45967.723724074072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45967.723724074072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45967.723724074072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45967.723724074072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45967.723724074072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45967.723724074072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45967.723724074072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45967.723724074072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45967.723724074072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45967.723724074072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45967.723724074072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45967.723724074072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45967.723724074072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45967.723724074072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45967.723724074072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45967.723724074072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45967.723724074072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45967.723724074072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45967.723724074072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45967.723724074072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45967.723724074072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45967.723724074072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45967.723724074072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45967.723724074072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45967.723724074072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45967.723724074072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45967.723724074072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45967.723724074072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45967.723724074072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45967.723724074072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45967.723724074072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45967.723724074072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45967.723724074072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45967.723724074072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45967.723724074072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45967.723724074072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45967.723724074072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45967.723724074072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45967.723724074072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45967.723724074072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45967.723724074072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45967.723724074072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45967.723724074072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45967.723724074072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45967.723724074072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45967.723724074072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45967.723724074072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45967.723724074072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45967.723724074072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45967.723724074072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45967.723724074072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45967.723724074072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45967.723724074072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45967.723724074072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45967.723724074072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45967.723724074072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45967.723724074072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45967.723724074072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45967.723724074072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45967.723724074072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45967.723724074072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45967.723724074072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45967.723724074072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45967.723724074072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45967.723724074072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45967.723724074072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45967.723724074072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45967.723724074072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45967.723724074072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45967.723724074072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45967.723724074072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45967.723724074072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45967.723724074072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45967.723724074072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45967.723724074072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45967.723724074072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45967.723724074072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45967.723724074072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45967.723724074072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45967.723724074072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45967.723724074072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45967.723724074072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45967.723724074072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45967.723724074072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45967.723724074072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45967.723724074072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45967.723724074072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45967.723724074072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45967.723724074072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45967.723724074072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45967.723724074072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45967.723724074072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45967.723724074072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45967.723724074072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45967.723724074072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45967.723724074072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45967.723724074072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45967.723724074072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45967.723724074072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45967.723724074072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45967.723724074072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45967.723724074072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45967.723724074072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45967.723724074072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45967.723724074072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45967.723724074072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45967.723724074072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45967.723724074072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45967.723724074072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45967.723724074072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45967.723724074072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45967.723724074072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45967.723724074072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45967.723724074072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45967.723724074072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45967.723724074072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45967.723724074072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45967.723724074072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45967.723724074072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45967.723724074072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45967.723724074072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45967.723724074072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45967.723724074072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45967.723724074072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45967.723724074072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45967.723724074072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45967.723724074072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45967.723724074072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45967.723724074072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45967.723724074072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45967.723724074072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45967.723724074072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45967.723724074072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45967.723724074072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45967.723724074072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45967.723724074072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45967.723724074072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45967.723724074072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45967.723724074072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45967.723724074072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45967.723724074072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45967.723724074072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45967.723724074072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45967.723724074072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45967.723724074072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45967.723724074072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45967.723724074072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45967.723724074072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45967.723724074072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45967.723724074072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45967.723724074072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45967.723724074072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45967.723724074072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45967.723724074072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45967.723724074072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45967.723724074072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45967.723724074072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45967.723724074072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45967.723724074072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45967.723724074072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45967.723724074072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45967.723724074072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45967.723724074072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45967.723724074072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45967.723724074072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45967.723724074072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45967.723724074072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45967.723724074072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45967.723724074072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45967.723724074072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45967.723724074072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45967.723724074072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45967.723724074072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45967.723724074072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45967.723724074072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45967.723724074072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45967.723724074072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45967.723724074072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45967.723724074072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45967.723724074072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45967.723724074072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45967.723724074072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45967.723724074072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45967.723724074072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45967.723724074072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45967.723724074072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45967.723724074072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45967.723724074072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45967.723724074072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45967.723724074072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45967.723724074072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45967.723724074072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45967.723724074072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45967.723724074072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45967.723724074072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45967.723724074072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45967.723724074072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45967.723724074072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45967.723724074072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45967.723724074072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45967.723724074072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45967.723724074072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45967.723724074072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45967.723724074072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45967.723724074072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45967.723724074072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45967.723724074072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45967.723724074072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45967.723724074072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45967.723724074072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45967.723724074072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45967.723724074072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45967.723724074072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45967.723724074072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45967.723724074072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45967.723724074072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45967.723724074072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45967.723724074072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45967.723724074072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45967.723724074072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45967.723724074072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45967.723724074072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45967.723724074072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45967.723724074072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45967.723724074072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45967.723724074072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45967.723724074072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45967.723724074072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45967.723724074072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45967.723724074072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45967.723724074072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45967.723724074072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45967.723724074072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45967.723724074072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45967.723724074072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45967.723724074072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45967.723724074072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45967.723724074072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45967.723724074072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45967.723724074072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45967.723724074072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45967.723724074072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45967.723724074072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45967.723724074072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45967.723724074072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45967.723724074072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45967.723724074072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45967.723724074072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45967.723724074072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45967.723724074072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45967.723724074072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45967.723724074072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45967.723724074072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45967.723724074072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45967.723724074072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45967.723724074072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45967.723724074072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45967.723724074072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45967.723724074072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45967.723724074072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45967.723724074072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45967.723724074072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45967.723724074072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45967.723724074072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45967.723724074072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45967.723724074072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45967.723724074072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45967.723724074072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45967.723724074072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45967.723724074072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45967.723724074072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45967.723724074072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45967.723724074072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45967.723724074072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45967.723724074072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45967.723724074072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45967.723724074072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45967.723724074072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45967.723724074072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45967.723724074072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45967.723724074072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45967.723724074072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45967.723724074072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45967.723724074072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45967.723724074072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45967.723724074072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45967.723724074072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45967.723724074072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45967.723724074072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45967.723724074072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45967.723724074072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45967.723724074072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45967.723724074072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45967.723724074072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45967.723724074072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45967.723724074072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45967.723724074072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45967.723724074072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45967.723724074072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45967.723724074072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45967.723724074072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45967.723724074072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45967.723724074072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45967.723724074072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45967.723724074072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45967.723724074072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45967.723724074072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45967.723724074072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45967.723724074072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45967.723724074072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45967.723724074072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45967.723724074072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45967.723724074072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45967.723724074072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45967.723724074072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45967.723724074072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45967.723724074072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45967.723724074072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45967.723724074072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45967.723724074072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45967.723724074072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45967.723724074072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45967.723724074072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45967.723724074072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45967.723724074072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45967.723724074072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45967.723724074072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45967.723724074072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45967.723724074072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45967.723724074072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45967.723724074072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45967.723724074072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45967.723724074072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45967.723724074072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45967.723724074072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45967.723724074072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45967.723724074072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45967.723724074072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45967.723724074072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45967.723724074072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45967.723724074072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45967.723724074072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45967.723724074072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45967.723724074072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45967.723724074072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45967.723724074072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45967.723724074072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45967.723724074072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45967.723724074072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45967.723724074072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45967.723724074072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45967.723724074072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45967.723724074072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45967.723724074072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45967.723724074072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45967.723724074072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45967.723724074072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45967.723724074072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45967.723724074072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45967.723724074072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45967.723724074072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45967.723724074072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45967.723724074072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45967.723724074072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45967.723724074072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45967.723724074072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45967.723724074072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45967.723724074072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45967.723724074072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45967.723724074072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45967.723724074072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45967.723724074072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45967.723724074072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45967.723724074072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45967.723724074072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45967.723724074072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45967.723724074072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45967.723724074072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45967.723724074072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45967.723724074072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45967.723724074072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45967.723724074072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45967.723724074072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45967.723724074072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45967.723724074072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45967.723724074072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45967.723724074072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45967.723724074072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45967.723724074072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45967.723724074072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45967.723724074072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45967.723724074072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45967.723724074072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45967.723724074072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45967.723724074072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45967.723724074072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45967.723724074072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45967.723724074072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45967.723724074072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45967.723724074072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45967.723724074072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45967.723724074072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45967.723724074072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45967.723724074072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45967.723724074072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45967.723724074072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45967.723724074072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45967.723724074072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45967.723724074072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45967.723724074072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45967.723724074072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45967.723724074072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45967.723724074072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45967.723724074072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45967.723724074072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45967.723724074072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45967.723724074072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45967.723724074072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45967.723724074072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45967.723724074072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45967.723724074072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45967.723724074072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45967.723724074072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45967.723724074072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45967.723724074072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45967.723724074072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45967.723724074072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45967.723724074072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45967.723724074072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45967.723724074072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45967.723724074072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45967.723724074072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45967.723724074072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45967.723724074072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45967.723724074072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45967.723724074072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45967.723724074072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45967.723724074072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45967.723724074072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45967.723724074072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45967.723724074072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45967.723724074072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45967.723724074072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45967.723724074072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45967.723724074072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45967.723724074072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45967.723724074072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45967.723724074072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45967.723724074072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45967.723724074072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45967.723724074072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45967.723724074072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45967.723724074072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45967.723724074072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45967.723724074072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45967.723724074072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45967.723724074072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45967.723724074072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45967.723724074072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45967.723724074072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45967.723724074072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45967.723724074072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45967.723724074072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45967.723724074072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45967.723724074072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45967.723724074072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45967.723724074072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45967.723724074072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45967.723724074072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45967.723724074072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45967.723724074072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45967.723724074072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45967.723724074072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45967.723724074072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45967.723724074072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45967.723724074072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45967.723724074072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45967.723724074072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45967.723724074072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45967.723724074072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45967.723724074072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45967.723724074072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45967.723724074072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45967.723724074072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45967.723724074072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45967.723724074072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45967.723724074072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45967.723724074072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45967.723724074072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45967.723724074072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45967.723724074072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45967.723724074072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45967.723724074072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45967.723724074072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45967.723724074072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45967.723724074072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45967.723724074072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45967.723724074072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45967.723724074072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45967.723724074072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45967.723724074072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45967.723724074072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45967.723724074072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45967.723724074072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45967.723724074072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45967.723724074072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45967.723724074072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45967.723724074072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45967.723724074072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45967.723724074072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45967.723724074072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45967.723724074072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45967.723724074072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45967.723724074072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45967.723724074072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45967.723724074072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45967.723724074072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45967.723724074072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45967.723724074072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45967.723724074072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45967.723724074072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45967.723724074072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45967.723724074072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45967.723724074072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45967.723724074072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45967.723724074072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45967.723724074072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45967.723724074072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45967.723724074072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45967.723724074072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45967.723724074072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45967.723724074072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45967.723724074072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45967.723724074072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45967.723724074072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45967.723724074072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45967.723724074072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45967.723724074072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45967.723724074072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45967.723724074072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45967.723724074072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45967.723724074072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45967.723724074072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45967.723724074072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45967.723724074072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45967.723724074072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45967.723724074072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45967.723724074072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45967.723724074072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45967.723724074072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45967.723724074072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45967.723724074072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45967.723724074072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45967.723724074072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45967.723724074072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45967.723724074072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45967.723724074072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45967.723724074072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45967.723724074072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45967.723724074072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45967.723724074072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45967.723724074072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45967.723724074072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45967.723724074072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45967.723724074072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45967.723724074072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45967.723724074072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45967.723724074072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45967.723724074072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45967.723724074072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45967.723724074072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45967.723724074072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45967.723724074072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45967.723724074072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45967.723724074072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45967.723724074072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45967.723724074072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45967.723724074072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45967.723724074072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45967.723724074072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45967.723724074072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45967.723724074072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45967.723724074072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45967.723724074072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45967.723724074072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45967.723724074072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45967.723724074072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45967.723724074072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45967.723724074072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45967.723724074072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45967.723724074072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45967.723724074072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45967.723724074072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45967.723724074072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45967.723724074072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45967.723724074072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45967.723724074072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45967.723724074072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45967.723724074072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45967.723724074072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45967.723724074072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45967.723724074072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45967.723724074072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45967.723724074072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45967.723724074072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45967.723724074072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45967.723724074072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45967.723724074072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45967.723724074072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45967.723724074072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45967.723724074072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45967.723724074072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45967.723724074072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45967.723724074072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45967.723724074072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45967.723724074072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45967.723724074072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45967.723724074072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45967.723724074072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45967.723724074072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45967.723724074072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45967.723724074072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45967.723724074072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45967.723724074072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45967.723724074072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45967.723724074072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45967.723724074072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45967.723724074072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45967.723724074072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45967.723724074072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45967.723724074072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45967.723724074072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45967.723724074072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45967.723724074072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45967.723724074072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45967.723724074072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45967.723724074072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45967.723724074072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45967.723724074072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45967.723724074072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45967.723724074072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45967.723724074072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45967.723724074072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45967.723724074072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45967.723724074072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45967.723724074072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45967.723724074072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45967.723724074072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45967.723724074072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45967.723724074072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45967.723724074072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45967.723724074072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45967.723724074072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45967.723724074072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45967.723724074072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45967.723724074072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45967.723724074072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45967.723724074072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45967.723724074072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45967.723724074072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45967.723724074072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45967.723724074072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45967.723724074072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45967.723724074072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45967.723724074072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45967.723724074072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45967.723724074072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45967.723724074072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45967.723724074072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45967.723724074072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45967.723724074072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45967.723724074072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45967.723724074072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45967.723724074072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45967.723724074072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45967.723724074072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45967.723724074072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45967.723724074072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45967.723724074072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45967.723724074072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45967.723724074072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45967.723724074072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45967.723724074072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45967.723724074072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45967.723724074072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45967.723724074072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45967.723724074072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45967.723724074072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45967.723724074072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45967.723724074072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45967.723724074072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45967.723724074072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264.24300648147619</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36626</v>
      </c>
      <c r="E3" s="95" t="s">
        <v>39021</v>
      </c>
      <c r="F3" s="112">
        <v>45967.481736111113</v>
      </c>
      <c r="G3" s="113">
        <f ca="1">IFERROR(NOW()-F3,"")</f>
        <v>0.2419879629596835</v>
      </c>
      <c r="H3" s="112">
        <v>45967.385208333333</v>
      </c>
      <c r="I3" s="108" t="str">
        <f>IFERROR(VLOOKUP(D3,DB!A:F,6,0),"")</f>
        <v>SCECO</v>
      </c>
      <c r="J3" s="108" t="str">
        <f>IFERROR(VLOOKUP(D3,DB!A:G,7,0),"")</f>
        <v>Dead</v>
      </c>
      <c r="K3" s="114" t="s">
        <v>39112</v>
      </c>
      <c r="L3" s="110" t="str">
        <f>IFERROR(VLOOKUP(D3,DB!A:I,9,0),"")</f>
        <v>Latis</v>
      </c>
    </row>
    <row r="4" spans="1:16" ht="15" customHeight="1">
      <c r="A4" s="108" t="s">
        <v>39113</v>
      </c>
      <c r="B4" s="108" t="str">
        <f>IFERROR(VLOOKUP(D4,DB!A:K,11,0),"")</f>
        <v>R4</v>
      </c>
      <c r="C4" s="109">
        <v>3</v>
      </c>
      <c r="D4" s="92" t="s">
        <v>36681</v>
      </c>
      <c r="E4" s="95" t="s">
        <v>39021</v>
      </c>
      <c r="F4" s="112">
        <v>45967.581562500003</v>
      </c>
      <c r="G4" s="113">
        <f ca="1">IFERROR(NOW()-F4,"")</f>
        <v>0.14216157406917773</v>
      </c>
      <c r="H4" s="112">
        <v>45967.572534722225</v>
      </c>
      <c r="I4" s="108" t="str">
        <f>IFERROR(VLOOKUP(D4,DB!A:F,6,0),"")</f>
        <v>SCECO</v>
      </c>
      <c r="J4" s="108" t="str">
        <f>IFERROR(VLOOKUP(D4,DB!A:G,7,0),"")</f>
        <v>In progress</v>
      </c>
      <c r="K4" s="114" t="s">
        <v>39114</v>
      </c>
      <c r="L4" s="110" t="str">
        <f>IFERROR(VLOOKUP(D4,DB!A:I,9,0),"")</f>
        <v>Latis</v>
      </c>
    </row>
    <row r="5" spans="1:16" ht="15" customHeight="1">
      <c r="A5" s="108" t="s">
        <v>39115</v>
      </c>
      <c r="B5" s="108" t="str">
        <f>IFERROR(VLOOKUP(D5,DB!A:K,11,0),"")</f>
        <v>R4</v>
      </c>
      <c r="C5" s="109">
        <v>2</v>
      </c>
      <c r="D5" s="92" t="s">
        <v>37323</v>
      </c>
      <c r="E5" s="95" t="s">
        <v>39021</v>
      </c>
      <c r="F5" s="112">
        <v>45967.59003472222</v>
      </c>
      <c r="G5" s="113">
        <f t="shared" ref="G5" ca="1" si="0">IFERROR(NOW()-F5,"")</f>
        <v>0.13368935185280861</v>
      </c>
      <c r="H5" s="112">
        <v>45967.579270833332</v>
      </c>
      <c r="I5" s="108" t="str">
        <f>IFERROR(VLOOKUP(D5,DB!A:F,6,0),"")</f>
        <v>SCECO</v>
      </c>
      <c r="J5" s="108" t="str">
        <f>IFERROR(VLOOKUP(D5,DB!A:G,7,0),"")</f>
        <v>Dead</v>
      </c>
      <c r="K5" s="114" t="s">
        <v>39116</v>
      </c>
      <c r="L5" s="110" t="str">
        <f>IFERROR(VLOOKUP(D5,DB!A:I,9,0),"")</f>
        <v>Latis</v>
      </c>
    </row>
    <row r="6" spans="1:16" ht="15" customHeight="1">
      <c r="A6" s="108"/>
      <c r="B6" s="108" t="str">
        <f>IFERROR(VLOOKUP(D6,DB!A:K,11,0),"")</f>
        <v/>
      </c>
      <c r="C6" s="109"/>
      <c r="D6" s="92"/>
      <c r="E6" s="95"/>
      <c r="F6" s="112"/>
      <c r="G6" s="113">
        <f ca="1">IFERROR(NOW()-F6,"")</f>
        <v>45967.723724074072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45967.723724074072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45967.723724074072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45967.723724074072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45967.723724074072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45967.723724074072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45967.723724074072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45967.723724074072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45967.723724074072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111"/>
      <c r="F15" s="112"/>
      <c r="G15" s="113">
        <f ca="1">IFERROR(NOW()-F15,"")</f>
        <v>45967.723724074072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45967.723724074072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45967.723724074072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45967.723724074072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45967.723724074072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45967.723724074072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45967.723724074072</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45967.723724074072</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45967.723724074072</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45967.723724074072</v>
      </c>
      <c r="H24" s="112"/>
      <c r="I24" s="108" t="str">
        <f>IFERROR(VLOOKUP(D24,DB!A:F,6,0),"")</f>
        <v/>
      </c>
      <c r="J24" s="108" t="str">
        <f>IFERROR(VLOOKUP(D24,DB!A:G,7,0),"")</f>
        <v/>
      </c>
      <c r="K24" s="114"/>
      <c r="L24" s="110" t="str">
        <f>IFERROR(VLOOKUP(D24,DB!A:I,9,0),"")</f>
        <v/>
      </c>
    </row>
    <row r="25" spans="1:12" ht="15" customHeight="1">
      <c r="A25" s="153"/>
      <c r="B25" s="153" t="str">
        <f>IFERROR(VLOOKUP(D25,DB!A:K,11,0),"")</f>
        <v/>
      </c>
      <c r="C25" s="94"/>
      <c r="D25" s="92"/>
      <c r="E25" s="95"/>
      <c r="F25" s="96"/>
      <c r="G25" s="154">
        <f ca="1">IFERROR(NOW()-F25,"")</f>
        <v>45967.723724074072</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45967.723724074072</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45967.723724074072</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45967.723724074072</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45967.723724074072</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45967.723724074072</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45967.723724074072</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45967.723724074072</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45967.723724074072</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45967.723724074072</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45967.723724074072</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45967.723724074072</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45967.723724074072</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45967.723724074072</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45967.723724074072</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45967.723724074072</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45967.723724074072</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45967.723724074072</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45967.723724074072</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45967.723724074072</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45967.723724074072</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45967.723724074072</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45967.723724074072</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45967.723724074072</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45967.723724074072</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45967.723724074072</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45967.723724074072</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45967.723724074072</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45967.723724074072</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45967.723724074072</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45967.723724074072</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45967.723724074072</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45967.723724074072</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45967.723724074072</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45967.723724074072</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45967.723724074072</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45967.723724074072</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45967.723724074072</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45967.723724074072</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45967.723724074072</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45967.723724074072</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45967.723724074072</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45967.723724074072</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45967.723724074072</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45967.723724074072</v>
      </c>
      <c r="H69" s="96"/>
      <c r="I69" s="153" t="str">
        <f>IFERROR(VLOOKUP(D69,DB!A:F,6,0),"")</f>
        <v/>
      </c>
      <c r="J69" s="153"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39117</v>
      </c>
      <c r="B2" s="37" t="str">
        <f>IFERROR(VLOOKUP(D2,DB!A:K,11,0),"")</f>
        <v>R5</v>
      </c>
      <c r="C2" s="37">
        <v>3</v>
      </c>
      <c r="D2" s="107" t="s">
        <v>36011</v>
      </c>
      <c r="E2" s="37" t="s">
        <v>39021</v>
      </c>
      <c r="F2" s="38">
        <v>45891.832060185188</v>
      </c>
      <c r="G2" s="123">
        <f ca="1">IFERROR(NOW()-F2,"")</f>
        <v>75.891663888884068</v>
      </c>
      <c r="H2" s="38">
        <v>45891.790393518517</v>
      </c>
      <c r="I2" s="37" t="str">
        <f>IFERROR(VLOOKUP(D2,DB!A:F,6,0),"")</f>
        <v>Generator-SG</v>
      </c>
      <c r="J2" s="37" t="str">
        <f>IFERROR(VLOOKUP(D2,DB!A:G,7,0),"")</f>
        <v>Vandalized</v>
      </c>
      <c r="K2" s="37" t="s">
        <v>39118</v>
      </c>
      <c r="L2" s="37" t="str">
        <f>IFERROR(VLOOKUP(D2,DB!A:I,9,0),"")</f>
        <v>Latis</v>
      </c>
      <c r="M2" s="106"/>
    </row>
    <row r="3" spans="1:13" ht="30.75">
      <c r="A3" s="37" t="s">
        <v>39119</v>
      </c>
      <c r="B3" s="37" t="str">
        <f>IFERROR(VLOOKUP(D3,DB!A:K,11,0),"")</f>
        <v>R5</v>
      </c>
      <c r="C3" s="37">
        <v>1</v>
      </c>
      <c r="D3" s="37" t="s">
        <v>33268</v>
      </c>
      <c r="E3" s="37" t="s">
        <v>39100</v>
      </c>
      <c r="F3" s="38">
        <v>45926.188877314817</v>
      </c>
      <c r="G3" s="123">
        <f t="shared" ref="G3" ca="1" si="0">IFERROR(NOW()-F3,"")</f>
        <v>41.534846759255743</v>
      </c>
      <c r="H3" s="38">
        <v>45926.158159722225</v>
      </c>
      <c r="I3" s="37" t="str">
        <f>IFERROR(VLOOKUP(D3,DB!A:F,6,0),"")</f>
        <v>SCECO</v>
      </c>
      <c r="J3" s="37" t="str">
        <f>IFERROR(VLOOKUP(D3,DB!A:G,7,0),"")</f>
        <v>Good</v>
      </c>
      <c r="K3" s="37" t="s">
        <v>39120</v>
      </c>
      <c r="L3" s="37" t="str">
        <f>IFERROR(VLOOKUP(D3,DB!A:I,9,0),"")</f>
        <v>Latis</v>
      </c>
      <c r="M3" s="106"/>
    </row>
    <row r="4" spans="1:13" ht="48" customHeight="1">
      <c r="A4" s="131" t="s">
        <v>39121</v>
      </c>
      <c r="B4" s="131" t="str">
        <f>IFERROR(VLOOKUP(D4,DB!A:K,11,0),"")</f>
        <v>R5</v>
      </c>
      <c r="C4" s="131">
        <v>1</v>
      </c>
      <c r="D4" s="131" t="s">
        <v>34758</v>
      </c>
      <c r="E4" s="131" t="s">
        <v>39100</v>
      </c>
      <c r="F4" s="132">
        <v>45948.661111111112</v>
      </c>
      <c r="G4" s="133">
        <f ca="1">IFERROR(NOW()-F4,"")</f>
        <v>19.062612962959975</v>
      </c>
      <c r="H4" s="132">
        <v>45948.661111111112</v>
      </c>
      <c r="I4" s="131" t="str">
        <f>IFERROR(VLOOKUP(D4,DB!A:F,6,0),"")</f>
        <v>SCECO</v>
      </c>
      <c r="J4" s="131" t="str">
        <f>IFERROR(VLOOKUP(D4,DB!A:G,7,0),"")</f>
        <v>Dead</v>
      </c>
      <c r="K4" s="131" t="s">
        <v>39122</v>
      </c>
      <c r="L4" s="131" t="str">
        <f>IFERROR(VLOOKUP(D4,DB!A:I,9,0),"")</f>
        <v>Latis</v>
      </c>
    </row>
    <row r="5" spans="1:13" ht="15">
      <c r="A5" s="131" t="s">
        <v>39123</v>
      </c>
      <c r="B5" s="131" t="str">
        <f>IFERROR(VLOOKUP(D5,DB!A:K,11,0),"")</f>
        <v>R5</v>
      </c>
      <c r="C5" s="131">
        <v>2</v>
      </c>
      <c r="D5" s="131" t="s">
        <v>35780</v>
      </c>
      <c r="E5" s="131" t="s">
        <v>39124</v>
      </c>
      <c r="F5" s="132">
        <v>45967.684293981481</v>
      </c>
      <c r="G5" s="133">
        <f ca="1">IFERROR(NOW()-F5,"")</f>
        <v>3.943009259091923E-2</v>
      </c>
      <c r="H5" s="132">
        <v>45967.702916666669</v>
      </c>
      <c r="I5" s="131" t="str">
        <f>IFERROR(VLOOKUP(D5,DB!A:F,6,0),"")</f>
        <v>Generator-SG</v>
      </c>
      <c r="J5" s="131" t="str">
        <f>IFERROR(VLOOKUP(D5,DB!A:G,7,0),"")</f>
        <v>Dead</v>
      </c>
      <c r="K5" s="131"/>
      <c r="L5" s="131" t="str">
        <f>IFERROR(VLOOKUP(D5,DB!A:I,9,0),"")</f>
        <v>Latis</v>
      </c>
    </row>
    <row r="6" spans="1:13" ht="15">
      <c r="A6" s="131" t="s">
        <v>39125</v>
      </c>
      <c r="B6" s="131" t="str">
        <f>IFERROR(VLOOKUP(D6,DB!A:K,11,0),"")</f>
        <v>R5</v>
      </c>
      <c r="C6" s="131">
        <v>1</v>
      </c>
      <c r="D6" s="131" t="s">
        <v>39126</v>
      </c>
      <c r="E6" s="131" t="s">
        <v>39124</v>
      </c>
      <c r="F6" s="132">
        <v>45967.690844907411</v>
      </c>
      <c r="G6" s="133">
        <f ca="1">IFERROR(NOW()-F6,"")</f>
        <v>3.2879166661587078E-2</v>
      </c>
      <c r="H6" s="132">
        <v>45967.684918981482</v>
      </c>
      <c r="I6" s="131" t="str">
        <f>IFERROR(VLOOKUP(D6,DB!A:F,6,0),"")</f>
        <v>SCECO</v>
      </c>
      <c r="J6" s="131" t="str">
        <f>IFERROR(VLOOKUP(D6,DB!A:G,7,0),"")</f>
        <v>Haj Removal</v>
      </c>
      <c r="K6" s="131"/>
      <c r="L6" s="131" t="str">
        <f>IFERROR(VLOOKUP(D6,DB!A:I,9,0),"")</f>
        <v>Latis</v>
      </c>
    </row>
    <row r="7" spans="1:13" ht="15">
      <c r="A7" s="131"/>
      <c r="B7" s="131" t="str">
        <f>IFERROR(VLOOKUP(D7,DB!A:K,11,0),"")</f>
        <v/>
      </c>
      <c r="C7" s="131"/>
      <c r="D7" s="131"/>
      <c r="E7" s="131"/>
      <c r="F7" s="132"/>
      <c r="G7" s="133">
        <f ca="1">IFERROR(NOW()-F7,"")</f>
        <v>45967.723724074072</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45967.723724074072</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45967.723724074072</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45967.723724074072</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45967.723724074072</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45967.723724074072</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45967.723724074072</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45967.723724074072</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45967.723724074072</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45967.723724074072</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45967.723724074072</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45967.723724074072</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45967.723724074072</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45967.723724074072</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45967.723724074072</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45967.723724074072</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45967.723724074072</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45967.723724074072</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45967.723724074072</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45967.723724074072</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45967.723724074072</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45967.723724074072</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45967.723724074072</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45967.723724074072</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45967.723724074072</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45967.723724074072</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45967.723724074072</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45967.723724074072</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45967.723724074072</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45967.723724074072</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45967.723724074072</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45967.723724074072</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45967.723724074072</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45967.723724074072</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45967.723724074072</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45967.723724074072</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45967.723724074072</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45967.723724074072</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45967.723724074072</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45967.723724074072</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45967.723724074072</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45967.723724074072</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45967.723724074072</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45967.723724074072</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45967.723724074072</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45967.723724074072</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45967.723724074072</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45967.723724074072</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45967.723724074072</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45967.723724074072</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45967.723724074072</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45967.723724074072</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45967.723724074072</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45967.723724074072</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45967.723724074072</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45967.723724074072</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45967.723724074072</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45967.723724074072</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45967.723724074072</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45967.723724074072</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45967.723724074072</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45967.723724074072</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45967.723724074072</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45967.723724074072</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45967.723724074072</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45967.723724074072</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45967.723724074072</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45967.723724074072</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45967.723724074072</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45967.723724074072</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45967.723724074072</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45967.723724074072</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45967.723724074072</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45967.723724074072</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45967.723724074072</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45967.723724074072</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45967.723724074072</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45967.723724074072</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45967.723724074072</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45967.723724074072</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45967.723724074072</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45967.723724074072</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45967.723724074072</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45967.723724074072</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45967.723724074072</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45967.723724074072</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45967.723724074072</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45967.723724074072</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45967.723724074072</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45967.723724074072</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45967.723724074072</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45967.723724074072</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45967.723724074072</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45967.723724074072</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45967.723724074072</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45967.723724074072</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45967.723724074072</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45967.723724074072</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45967.723724074072</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45967.723724074072</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45967.723724074072</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45967.723724074072</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45967.723724074072</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45967.723724074072</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45967.723724074072</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45967.723724074072</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45967.723724074072</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45967.723724074072</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45967.723724074072</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45967.723724074072</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45967.723724074072</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45967.723724074072</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45967.723724074072</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45967.723724074072</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45967.723724074072</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45967.723724074072</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45967.723724074072</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45967.723724074072</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45967.723724074072</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45967.723724074072</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45967.723724074072</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45967.723724074072</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45967.723724074072</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45967.723724074072</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45967.723724074072</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45967.723724074072</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45967.723724074072</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45967.723724074072</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45967.723724074072</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45967.723724074072</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45967.723724074072</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45967.723724074072</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45967.723724074072</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45967.723724074072</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45967.723724074072</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45967.723724074072</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45967.723724074072</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45967.723724074072</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45967.723724074072</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45967.723724074072</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45967.723724074072</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45967.723724074072</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45967.723724074072</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45967.723724074072</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45967.723724074072</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45967.723724074072</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45967.723724074072</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45967.723724074072</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45967.723724074072</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45967.723724074072</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45967.723724074072</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45967.723724074072</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45967.723724074072</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45967.723724074072</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45967.723724074072</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45967.723724074072</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45967.723724074072</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45967.723724074072</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45967.723724074072</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45967.723724074072</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45967.723724074072</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45967.723724074072</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45967.723724074072</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45967.723724074072</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45967.723724074072</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45967.723724074072</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45967.723724074072</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45967.723724074072</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45967.723724074072</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45967.723724074072</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45967.723724074072</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45967.723724074072</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45967.723724074072</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45967.723724074072</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45967.723724074072</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45967.723724074072</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45967.723724074072</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45967.723724074072</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45967.723724074072</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45967.723724074072</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45967.723724074072</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45967.723724074072</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45967.723724074072</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45967.723724074072</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45967.723724074072</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45967.723724074072</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45967.723724074072</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45967.723724074072</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45967.723724074072</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45967.723724074072</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45967.723724074072</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45967.723724074072</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45967.723724074072</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45967.723724074072</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45967.723724074072</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45967.723724074072</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45967.723724074072</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45967.723724074072</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45967.723724074072</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45967.723724074072</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45967.723724074072</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45967.723724074072</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45967.723724074072</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45967.723724074072</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45967.723724074072</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45967.723724074072</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45967.723724074072</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45967.723724074072</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45967.723724074072</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45967.723724074072</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45967.723724074072</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45967.723724074072</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45967.723724074072</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45967.723724074072</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45967.723724074072</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45967.723724074072</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45967.723724074072</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45967.723724074072</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45967.723724074072</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45967.723724074072</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45967.723724074072</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45967.723724074072</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45967.723724074072</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45967.723724074072</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45967.723724074072</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45967.723724074072</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45967.723724074072</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45967.723724074072</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45967.723724074072</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45967.723724074072</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45967.723724074072</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45967.723724074072</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45967.723724074072</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45967.723724074072</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45967.723724074072</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45967.723724074072</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45967.723724074072</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45967.723724074072</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45967.723724074072</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45967.723724074072</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45967.723724074072</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45967.723724074072</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45967.723724074072</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45967.723724074072</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45967.723724074072</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45967.723724074072</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45967.723724074072</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45967.723724074072</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45967.723724074072</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45967.723724074072</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45967.723724074072</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45967.723724074072</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45967.723724074072</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45967.723724074072</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45967.723724074072</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45967.723724074072</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45967.723724074072</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45967.723724074072</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45967.723724074072</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45967.723724074072</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45967.723724074072</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45967.723724074072</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45967.723724074072</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45967.723724074072</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45967.723724074072</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45967.723724074072</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45967.723724074072</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45967.723724074072</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45967.723724074072</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45967.723724074072</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45967.723724074072</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45967.723724074072</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45967.723724074072</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45967.723724074072</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45967.723724074072</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45967.723724074072</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45967.723724074072</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45967.723724074072</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45967.723724074072</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45967.723724074072</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45967.723724074072</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45967.723724074072</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45967.723724074072</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45967.723724074072</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45967.723724074072</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45967.723724074072</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45967.723724074072</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45967.723724074072</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45967.723724074072</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5"/>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39127</v>
      </c>
      <c r="B2" s="61" t="str">
        <f>IFERROR(VLOOKUP(D2,DB!A:K,11,0),"")</f>
        <v>R6</v>
      </c>
      <c r="C2" s="61">
        <v>1</v>
      </c>
      <c r="D2" s="61" t="s">
        <v>33863</v>
      </c>
      <c r="E2" s="61" t="s">
        <v>39100</v>
      </c>
      <c r="F2" s="148">
        <v>45967.660925925928</v>
      </c>
      <c r="G2" s="149">
        <f ca="1">IFERROR(NOW()-F2,"-")</f>
        <v>6.2798148144793231E-2</v>
      </c>
      <c r="H2" s="150">
        <v>45967.652800925927</v>
      </c>
      <c r="I2" s="86" t="str">
        <f>IFERROR(VLOOKUP(D2,DB!A:F,6,0),"")</f>
        <v>SCECO</v>
      </c>
      <c r="J2" s="61" t="str">
        <f>IFERROR(VLOOKUP(D2,DB!A:G,7,0),"")</f>
        <v>Dead</v>
      </c>
      <c r="K2" s="151" t="s">
        <v>39128</v>
      </c>
      <c r="L2" s="152" t="str">
        <f>IFERROR(VLOOKUP(D2,DB!A:I,9,0),"")</f>
        <v>Latis</v>
      </c>
    </row>
    <row r="3" spans="1:12" ht="31.5" customHeight="1">
      <c r="A3" s="86"/>
      <c r="B3" s="61" t="str">
        <f>IFERROR(VLOOKUP(D3,DB!A:K,11,0),"")</f>
        <v/>
      </c>
      <c r="C3" s="61"/>
      <c r="D3" s="61"/>
      <c r="E3" s="61"/>
      <c r="F3" s="148"/>
      <c r="G3" s="149">
        <f ca="1">IFERROR(NOW()-F3,"-")</f>
        <v>45967.723724074072</v>
      </c>
      <c r="H3" s="150"/>
      <c r="I3" s="86" t="str">
        <f>IFERROR(VLOOKUP(D3,DB!A:F,6,0),"")</f>
        <v/>
      </c>
      <c r="J3" s="61" t="str">
        <f>IFERROR(VLOOKUP(D3,DB!A:G,7,0),"")</f>
        <v/>
      </c>
      <c r="K3" s="151"/>
      <c r="L3" s="152" t="str">
        <f>IFERROR(VLOOKUP(D3,DB!A:I,9,0),"")</f>
        <v/>
      </c>
    </row>
    <row r="4" spans="1:12" ht="31.5" customHeight="1">
      <c r="A4" s="86"/>
      <c r="B4" s="61" t="str">
        <f>IFERROR(VLOOKUP(D4,DB!A:K,11,0),"")</f>
        <v>R6</v>
      </c>
      <c r="C4" s="61"/>
      <c r="D4" s="61" t="s">
        <v>6369</v>
      </c>
      <c r="E4" s="61"/>
      <c r="F4" s="148"/>
      <c r="G4" s="149">
        <f ca="1">IFERROR(NOW()-F4,"-")</f>
        <v>45967.723724074072</v>
      </c>
      <c r="H4" s="150"/>
      <c r="I4" s="86" t="str">
        <f>IFERROR(VLOOKUP(D4,DB!A:F,6,0),"")</f>
        <v>SCECO</v>
      </c>
      <c r="J4" s="61" t="str">
        <f>IFERROR(VLOOKUP(D4,DB!A:G,7,0),"")</f>
        <v>Vandalized</v>
      </c>
      <c r="K4" s="151"/>
      <c r="L4" s="152" t="str">
        <f>IFERROR(VLOOKUP(D4,DB!A:I,9,0),"")</f>
        <v>Zain</v>
      </c>
    </row>
    <row r="5" spans="1:12" ht="31.5" customHeight="1">
      <c r="A5" s="86"/>
      <c r="B5" s="61" t="str">
        <f>IFERROR(VLOOKUP(D5,DB!A:K,11,0),"")</f>
        <v/>
      </c>
      <c r="C5" s="61"/>
      <c r="D5" s="61"/>
      <c r="E5" s="61"/>
      <c r="F5" s="148"/>
      <c r="G5" s="149">
        <f ca="1">IFERROR(NOW()-F5,"-")</f>
        <v>45967.723724074072</v>
      </c>
      <c r="H5" s="150" t="s">
        <v>39107</v>
      </c>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45967.723724074072</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45967.723724074072</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45967.723724074072</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45967.723724074072</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45967.723724074072</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45967.723724074072</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45967.723724074072</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45967.723724074072</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45967.723724074072</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45967.723724074072</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45967.723724074072</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45967.723724074072</v>
      </c>
      <c r="H17" s="150"/>
      <c r="I17" s="86" t="str">
        <f>IFERROR(VLOOKUP(D17,DB!A:F,6,0),"")</f>
        <v/>
      </c>
      <c r="J17" s="61" t="str">
        <f>IFERROR(VLOOKUP(D17,DB!A:G,7,0),"")</f>
        <v/>
      </c>
      <c r="K17" s="151"/>
      <c r="L17" s="152" t="str">
        <f>IFERROR(VLOOKUP(D17,DB!A:I,9,0),"")</f>
        <v/>
      </c>
    </row>
    <row r="18" spans="1:12" ht="31.5" customHeight="1">
      <c r="A18" s="86"/>
      <c r="B18" s="61" t="str">
        <f>IFERROR(VLOOKUP(D18,DB!A:K,11,0),"")</f>
        <v/>
      </c>
      <c r="C18" s="61" t="s">
        <v>39108</v>
      </c>
      <c r="D18" s="61"/>
      <c r="E18" s="61"/>
      <c r="F18" s="148"/>
      <c r="G18" s="149">
        <f ca="1">IFERROR(NOW()-F18,"-")</f>
        <v>45967.723724074072</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45967.723724074072</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45967.723724074072</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45967.723724074072</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45967.723724074072</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45967.723724074072</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45967.723724074072</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45967.723724074072</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45967.723724074072</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45967.723724074072</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45967.723724074072</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45967.723724074072</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45967.723724074072</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45967.723724074072</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45967.723724074072</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45967.723724074072</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45967.723724074072</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45967.723724074072</v>
      </c>
      <c r="H35" s="150"/>
      <c r="I35" s="86" t="str">
        <f>IFERROR(VLOOKUP(D35,DB!A:F,6,0),"")</f>
        <v/>
      </c>
      <c r="J35" s="61" t="str">
        <f>IFERROR(VLOOKUP(D35,DB!A:G,7,0),"")</f>
        <v/>
      </c>
      <c r="K35" s="151"/>
      <c r="L35" s="152" t="str">
        <f>IFERROR(VLOOKUP(D35,DB!A:I,9,0),"")</f>
        <v/>
      </c>
    </row>
  </sheetData>
  <dataValidations count="2">
    <dataValidation allowBlank="1" showInputMessage="1" showErrorMessage="1" sqref="E1" xr:uid="{62B1622A-85BD-4882-B430-9803BC9B7251}"/>
    <dataValidation type="list" allowBlank="1" showInputMessage="1" showErrorMessage="1" sqref="E2:E35"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2025-11-06T14:24:04Z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