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289" documentId="120_S{2AC9BD13-BADA-5192-A53E-5A8FF88502F6}" xr6:coauthVersionLast="47" xr6:coauthVersionMax="47" xr10:uidLastSave="{D1F7B8CF-3AEC-450A-BF8B-D9E09C40E269}"/>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1" l="1"/>
  <c r="G5" i="1"/>
  <c r="D2" i="3"/>
  <c r="D3" i="3"/>
  <c r="D4" i="3"/>
  <c r="D5" i="3"/>
  <c r="D6" i="3"/>
  <c r="D7"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D966" i="3"/>
  <c r="G2" i="9"/>
  <c r="G3" i="9"/>
  <c r="G4" i="9"/>
  <c r="B3" i="1"/>
  <c r="G3" i="1"/>
  <c r="I3" i="1"/>
  <c r="J3" i="1"/>
  <c r="L3" i="1"/>
  <c r="B4" i="1"/>
  <c r="I4" i="1"/>
  <c r="J4" i="1"/>
  <c r="L4" i="1"/>
  <c r="B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G2" i="1"/>
  <c r="B5" i="5"/>
  <c r="G5" i="5"/>
  <c r="I5" i="5"/>
  <c r="J5" i="5"/>
  <c r="L5"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I2" i="9"/>
  <c r="J2" i="9"/>
  <c r="L2" i="9"/>
  <c r="B3" i="9"/>
  <c r="I3" i="9"/>
  <c r="J3" i="9"/>
  <c r="L3" i="9"/>
  <c r="B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alcChain>
</file>

<file path=xl/sharedStrings.xml><?xml version="1.0" encoding="utf-8"?>
<sst xmlns="http://schemas.openxmlformats.org/spreadsheetml/2006/main" count="180292" uniqueCount="39130">
  <si>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</si>
  <si>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</si>
  <si>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</si>
  <si>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</si>
  <si>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</si>
  <si>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</si>
  <si>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</si>
  <si>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</si>
  <si>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</si>
  <si>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</si>
  <si>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</si>
  <si>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</si>
  <si>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</si>
  <si>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</si>
  <si>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</si>
  <si>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</si>
  <si>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</si>
  <si>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</si>
  <si>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</si>
  <si>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</si>
  <si>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</si>
  <si>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</si>
  <si>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</si>
  <si>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</si>
  <si>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</si>
  <si>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</si>
  <si>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</si>
  <si>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</si>
  <si>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</si>
  <si>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</si>
  <si>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</si>
  <si>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</si>
  <si>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</si>
  <si>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</si>
  <si>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</si>
  <si>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</si>
  <si>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</si>
  <si>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</si>
  <si>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</si>
  <si>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</si>
  <si>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</si>
  <si>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</si>
  <si>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</si>
  <si>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</si>
  <si>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</si>
  <si>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</si>
  <si>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</si>
  <si>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</si>
  <si>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</si>
  <si>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</si>
  <si>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</si>
  <si>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</si>
  <si>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</si>
  <si>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</si>
  <si>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</si>
  <si>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</si>
  <si>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</si>
  <si>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</si>
  <si>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</si>
  <si>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</si>
  <si>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</si>
  <si>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</si>
  <si>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</si>
  <si>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</si>
  <si>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</si>
  <si>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</si>
  <si>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</si>
  <si>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</si>
  <si>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</si>
  <si>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</si>
  <si>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</si>
  <si>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</si>
  <si>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</si>
  <si>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</si>
  <si>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</si>
  <si>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</si>
  <si>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</si>
  <si>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</si>
  <si>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</si>
  <si>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</si>
  <si>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</si>
  <si>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</si>
  <si>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</si>
  <si>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</si>
  <si>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</si>
  <si>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</si>
  <si>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</si>
  <si>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</si>
  <si>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</si>
  <si>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</si>
  <si>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</si>
  <si>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</si>
  <si>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</si>
  <si>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</si>
  <si>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</si>
  <si>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</si>
  <si>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</si>
  <si>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</si>
  <si>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</si>
  <si>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</si>
  <si>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</si>
  <si>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</si>
  <si>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</si>
  <si>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</si>
  <si>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</si>
  <si>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</si>
  <si>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</si>
  <si>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</si>
  <si>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</si>
  <si>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</si>
  <si>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</si>
  <si>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</si>
  <si>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</si>
  <si>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</si>
  <si>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</si>
  <si>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</si>
  <si>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</si>
  <si>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</si>
  <si>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</si>
  <si>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</si>
  <si>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</si>
  <si>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</si>
  <si>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</si>
  <si>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</si>
  <si>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</si>
  <si>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</si>
  <si>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</si>
  <si>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</si>
  <si>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</si>
  <si>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</si>
  <si>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</si>
  <si>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</si>
  <si>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</si>
  <si>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</si>
  <si>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</si>
  <si>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</si>
  <si>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</si>
  <si>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</si>
  <si>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</si>
  <si>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</si>
  <si>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</si>
  <si>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</si>
  <si>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</si>
  <si>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</si>
  <si>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</si>
  <si>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</si>
  <si>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</si>
  <si>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</si>
  <si>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</si>
  <si>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</si>
  <si>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</si>
  <si>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</si>
  <si>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</si>
  <si>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</si>
  <si>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</si>
  <si>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</si>
  <si>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</si>
  <si>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</si>
  <si>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</si>
  <si>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</si>
  <si>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</si>
  <si>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</si>
  <si>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</si>
  <si>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</si>
  <si>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</si>
  <si>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</si>
  <si>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</si>
  <si>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</si>
  <si>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</si>
  <si>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</si>
  <si>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</si>
  <si>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</si>
  <si>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</si>
  <si>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</si>
  <si>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</si>
  <si>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</si>
  <si>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</si>
  <si>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</si>
  <si>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</si>
  <si>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</si>
  <si>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</si>
  <si>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</si>
  <si>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</si>
  <si>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</si>
  <si>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</si>
  <si>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</si>
  <si>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</si>
  <si>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</si>
  <si>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</si>
  <si>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</si>
  <si>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</si>
  <si>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</si>
  <si>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</si>
  <si>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</si>
  <si>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</si>
  <si>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</si>
  <si>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</si>
  <si>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</si>
  <si>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</si>
  <si>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</si>
  <si>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</si>
  <si>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</si>
  <si>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</si>
  <si>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</si>
  <si>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</si>
  <si>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</si>
  <si>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</si>
  <si>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</si>
  <si>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</si>
  <si>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</si>
  <si>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</si>
  <si>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</si>
  <si>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</si>
  <si>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</si>
  <si>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</si>
  <si>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</si>
  <si>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</si>
  <si>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</si>
  <si>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</si>
  <si>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</si>
  <si>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</si>
  <si>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</si>
  <si>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</si>
  <si>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</si>
  <si>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</si>
  <si>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</si>
  <si>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</si>
  <si>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</si>
  <si>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</si>
  <si>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</si>
  <si>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</si>
  <si>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</si>
  <si>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</si>
  <si>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</si>
  <si>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</si>
  <si>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</si>
  <si>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</si>
  <si>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</si>
  <si>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</si>
  <si>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</si>
  <si>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</si>
  <si>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</si>
  <si>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</si>
  <si>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</si>
  <si>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</si>
  <si>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</si>
  <si>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</si>
  <si>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</si>
  <si>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</si>
  <si>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</si>
  <si>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</si>
  <si>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</si>
  <si>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</si>
  <si>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</si>
  <si>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</si>
  <si>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</si>
  <si>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</si>
  <si>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</si>
  <si>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</si>
  <si>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</si>
  <si>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</si>
  <si>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</si>
  <si>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</si>
  <si>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</si>
  <si>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</si>
  <si>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</si>
  <si>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</si>
  <si>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</si>
  <si>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</si>
  <si>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</si>
  <si>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</si>
  <si>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</si>
  <si>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</si>
  <si>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</si>
  <si>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</si>
  <si>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</si>
  <si>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</si>
  <si>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</si>
  <si>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</si>
  <si>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</si>
  <si>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</si>
  <si>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</si>
  <si>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</si>
  <si>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</si>
  <si>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</si>
  <si>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</si>
  <si>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</si>
  <si>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</si>
  <si>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</si>
  <si>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</si>
  <si>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</si>
  <si>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</si>
  <si>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</si>
  <si>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</si>
  <si>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</si>
  <si>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</si>
  <si>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</si>
  <si>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</si>
  <si>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</si>
  <si>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</si>
  <si>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</si>
  <si>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</si>
  <si>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</si>
  <si>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</si>
  <si>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</si>
  <si>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</si>
  <si>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</si>
  <si>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</si>
  <si>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</si>
  <si>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</si>
  <si>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</si>
  <si>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</si>
  <si>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</si>
  <si>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</si>
  <si>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</si>
  <si>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</si>
  <si>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</si>
  <si>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</si>
  <si>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</si>
  <si>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</si>
  <si>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</si>
  <si>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</si>
  <si>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</si>
  <si>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</si>
  <si>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</si>
  <si>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</si>
  <si>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</si>
  <si>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</si>
  <si>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</si>
  <si>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</si>
  <si>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</si>
  <si>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</si>
  <si>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</si>
  <si>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</si>
  <si>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</si>
  <si>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</si>
  <si>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</si>
  <si>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</si>
  <si>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</si>
  <si>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</si>
  <si>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</si>
  <si>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</si>
  <si>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</si>
  <si>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</si>
  <si>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</si>
  <si>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</si>
  <si>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</si>
  <si>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</si>
  <si>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</si>
  <si>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</si>
  <si>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</si>
  <si>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</si>
  <si>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</si>
  <si>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</si>
  <si>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</si>
  <si>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</si>
  <si>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</si>
  <si>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</si>
  <si>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</si>
  <si>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</si>
  <si>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</si>
  <si>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</si>
  <si>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</si>
  <si>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</si>
  <si>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</si>
  <si>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</si>
  <si>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</si>
  <si>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</si>
  <si>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</si>
  <si>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</si>
  <si>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</si>
  <si>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</si>
  <si>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</si>
  <si>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</si>
  <si>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</si>
  <si>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</si>
  <si>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</si>
  <si>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</si>
  <si>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</si>
  <si>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</si>
  <si>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</si>
  <si>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</si>
  <si>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</si>
  <si>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</si>
  <si>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</si>
  <si>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</si>
  <si>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</si>
  <si>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</si>
  <si>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</si>
  <si>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</si>
  <si>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</si>
  <si>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</si>
  <si>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</si>
  <si>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</si>
  <si>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</si>
  <si>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</si>
  <si>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</si>
  <si>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</si>
  <si>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</si>
  <si>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</si>
  <si>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</si>
  <si>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</si>
  <si>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</si>
  <si>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</si>
  <si>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</si>
  <si>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</si>
  <si>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</si>
  <si>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</si>
  <si>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</si>
  <si>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</si>
  <si>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</si>
  <si>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</si>
  <si>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</si>
  <si>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</si>
  <si>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</si>
  <si>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</si>
  <si>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</si>
  <si>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</si>
  <si>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</si>
  <si>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</si>
  <si>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</si>
  <si>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</si>
  <si>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</si>
  <si>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</si>
  <si>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</si>
  <si>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</si>
  <si>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</si>
  <si>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</si>
  <si>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</si>
  <si>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</si>
  <si>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</si>
  <si>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</si>
  <si>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</si>
  <si>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</si>
  <si>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</si>
  <si>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</si>
  <si>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</si>
  <si>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</si>
  <si>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</si>
  <si>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</si>
  <si>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</si>
  <si>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</si>
  <si>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</si>
  <si>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</si>
  <si>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</si>
  <si>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</si>
  <si>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</si>
  <si>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</si>
  <si>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</si>
  <si>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</si>
  <si>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</si>
  <si>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</si>
  <si>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</si>
  <si>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</si>
  <si>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</si>
  <si>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</si>
  <si>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</si>
  <si>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</si>
  <si>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</si>
  <si>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</si>
  <si>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</si>
  <si>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</si>
  <si>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</si>
  <si>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</si>
  <si>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</si>
  <si>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</si>
  <si>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</si>
  <si>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</si>
  <si>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</si>
  <si>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</si>
  <si>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</si>
  <si>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</si>
  <si>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</si>
  <si>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</si>
  <si>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</si>
  <si>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</si>
  <si>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</si>
  <si>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</si>
  <si>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</si>
  <si>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</si>
  <si>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</si>
  <si>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</si>
  <si>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</si>
  <si>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</si>
  <si>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</si>
  <si>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</si>
  <si>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</si>
  <si>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</si>
  <si>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</si>
  <si>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</si>
  <si>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</si>
  <si>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</si>
  <si>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</si>
  <si>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</si>
  <si>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</si>
  <si>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</si>
  <si>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</si>
  <si>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</si>
  <si>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</si>
  <si>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</si>
  <si>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</si>
  <si>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</si>
  <si>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</si>
  <si>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</si>
  <si>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</si>
  <si>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</si>
  <si>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</si>
  <si>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</si>
  <si>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</si>
  <si>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</si>
  <si>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</si>
  <si>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</si>
  <si>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</si>
  <si>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</si>
  <si>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</si>
  <si>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</si>
  <si>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</si>
  <si>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</si>
  <si>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</si>
  <si>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</si>
  <si>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</si>
  <si>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</si>
  <si>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</si>
  <si>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</si>
  <si>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</si>
  <si>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</si>
  <si>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</si>
  <si>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</si>
  <si>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</si>
  <si>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</si>
  <si>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</si>
  <si>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</si>
  <si>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</si>
  <si>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</si>
  <si>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</si>
  <si>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</si>
  <si>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</si>
  <si>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</si>
  <si>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</si>
  <si>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</si>
  <si>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</si>
  <si>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</si>
  <si>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</si>
  <si>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</si>
  <si>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</si>
  <si>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</si>
  <si>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</si>
  <si>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</si>
  <si>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</si>
  <si>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</si>
  <si>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</si>
  <si>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</si>
  <si>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</si>
  <si>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</si>
  <si>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</si>
  <si>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</si>
  <si>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</si>
  <si>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</si>
  <si>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</si>
  <si>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</si>
  <si>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</si>
  <si>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</si>
  <si>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</si>
  <si>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</si>
  <si>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</si>
  <si>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</si>
  <si>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</si>
  <si>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</si>
  <si>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</si>
  <si>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</si>
  <si>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</si>
  <si>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</si>
  <si>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</si>
  <si>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</si>
  <si>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</si>
  <si>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</si>
  <si>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</si>
  <si>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</si>
  <si>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</si>
  <si>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</si>
  <si>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</si>
  <si>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</si>
  <si>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</si>
  <si>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</si>
  <si>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</si>
  <si>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</si>
  <si>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</si>
  <si>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</si>
  <si>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</si>
  <si>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</si>
  <si>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</si>
  <si>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</si>
  <si>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</si>
  <si>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</si>
  <si>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</si>
  <si>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</si>
  <si>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</si>
  <si>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</si>
  <si>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</si>
  <si>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</si>
  <si>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</si>
  <si>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</si>
  <si>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</si>
  <si>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</si>
  <si>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</si>
  <si>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</si>
  <si>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</si>
  <si>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</si>
  <si>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</si>
  <si>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</si>
  <si>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</si>
  <si>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</si>
  <si>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</si>
  <si>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</si>
  <si>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</si>
  <si>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</si>
  <si>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</si>
  <si>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</si>
  <si>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</si>
  <si>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</si>
  <si>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</si>
  <si>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</si>
  <si>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</si>
  <si>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</si>
  <si>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</si>
  <si>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</si>
  <si>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</si>
  <si>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</si>
  <si>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</si>
  <si>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</si>
  <si>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</si>
  <si>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</si>
  <si>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</si>
  <si>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</si>
  <si>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</si>
  <si>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</si>
  <si>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</si>
  <si>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</si>
  <si>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</si>
  <si>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</si>
  <si>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</si>
  <si>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</si>
  <si>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</si>
  <si>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</si>
  <si>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</si>
  <si>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</si>
  <si>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</si>
  <si>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</si>
  <si>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</si>
  <si>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</si>
  <si>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</si>
  <si>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</si>
  <si>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</si>
  <si>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</si>
  <si>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</si>
  <si>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</si>
  <si>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</si>
  <si>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</si>
  <si>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</si>
  <si>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</si>
  <si>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</si>
  <si>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</si>
  <si>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</si>
  <si>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</si>
  <si>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</si>
  <si>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</si>
  <si>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</si>
  <si>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</si>
  <si>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</si>
  <si>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</si>
  <si>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</si>
  <si>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</si>
  <si>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</si>
  <si>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</si>
  <si>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</si>
  <si>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</si>
  <si>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</si>
  <si>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</si>
  <si>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</si>
  <si>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</si>
  <si>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</si>
  <si>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</si>
  <si>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</si>
  <si>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</si>
  <si>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</si>
  <si>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</si>
  <si>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</si>
  <si>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</si>
  <si>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</si>
  <si>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</si>
  <si>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</si>
  <si>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</si>
  <si>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</si>
  <si>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</si>
  <si>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</si>
  <si>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</si>
  <si>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</si>
  <si>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</si>
  <si>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</si>
  <si>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</si>
  <si>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</si>
  <si>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</si>
  <si>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</si>
  <si>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</si>
  <si>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</si>
  <si>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</si>
  <si>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</si>
  <si>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</si>
  <si>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</si>
  <si>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</si>
  <si>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</si>
  <si>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</si>
  <si>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</si>
  <si>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</si>
  <si>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</si>
  <si>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</si>
  <si>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</si>
  <si>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</si>
  <si>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</si>
  <si>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</si>
  <si>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</si>
  <si>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</si>
  <si>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</si>
  <si>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</si>
  <si>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</si>
  <si>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</si>
  <si>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</si>
  <si>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</si>
  <si>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</si>
  <si>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</si>
  <si>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</si>
  <si>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</si>
  <si>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</si>
  <si>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</si>
  <si>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</si>
  <si>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</si>
  <si>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</si>
  <si>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</si>
  <si>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</si>
  <si>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</si>
  <si>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</si>
  <si>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</si>
  <si>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</si>
  <si>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</si>
  <si>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</si>
  <si>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</si>
  <si>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</si>
  <si>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</si>
  <si>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</si>
  <si>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</si>
  <si>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</si>
  <si>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</si>
  <si>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</si>
  <si>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</si>
  <si>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</si>
  <si>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</si>
  <si>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</si>
  <si>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</si>
  <si>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</si>
  <si>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</si>
  <si>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</si>
  <si>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</si>
  <si>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</si>
  <si>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</si>
  <si>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</si>
  <si>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</si>
  <si>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</si>
  <si>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</si>
  <si>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</si>
  <si>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</si>
  <si>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</si>
  <si>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</si>
  <si>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</si>
  <si>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</si>
  <si>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</si>
  <si>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</si>
  <si>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</si>
  <si>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</si>
  <si>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</si>
  <si>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</si>
  <si>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</si>
  <si>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</si>
  <si>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</si>
  <si>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</si>
  <si>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</si>
  <si>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</si>
  <si>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</si>
  <si>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</si>
  <si>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</si>
  <si>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</si>
  <si>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</si>
  <si>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</si>
  <si>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</si>
  <si>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</si>
  <si>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</si>
  <si>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</si>
  <si>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</si>
  <si>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</si>
  <si>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</si>
  <si>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</si>
  <si>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</si>
  <si>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</si>
  <si>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</si>
  <si>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</si>
  <si>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</si>
  <si>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</si>
  <si>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</si>
  <si>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</si>
  <si>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</si>
  <si>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</si>
  <si>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</si>
  <si>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</si>
  <si>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</si>
  <si>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</si>
  <si>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</si>
  <si>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</si>
  <si>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</si>
  <si>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</si>
  <si>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</si>
  <si>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</si>
  <si>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</si>
  <si>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</si>
  <si>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</si>
  <si>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</si>
  <si>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</si>
  <si>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</si>
  <si>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</si>
  <si>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</si>
  <si>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</si>
  <si>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</si>
  <si>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</si>
  <si>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</si>
  <si>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</si>
  <si>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</si>
  <si>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</si>
  <si>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</si>
  <si>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</si>
  <si>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</si>
  <si>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</si>
  <si>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</si>
  <si>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</si>
  <si>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</si>
  <si>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</si>
  <si>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</si>
  <si>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</si>
  <si>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</si>
  <si>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</si>
  <si>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</si>
  <si>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</si>
  <si>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</si>
  <si>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</si>
  <si>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</si>
  <si>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</si>
  <si>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</si>
  <si>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</si>
  <si>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</si>
  <si>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</si>
  <si>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</si>
  <si>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</si>
  <si>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</si>
  <si>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</si>
  <si>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</si>
  <si>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</si>
  <si>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</si>
  <si>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</si>
  <si>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</si>
  <si>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</si>
  <si>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</si>
  <si>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</si>
  <si>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</si>
  <si>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</si>
  <si>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</si>
  <si>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</si>
  <si>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</si>
  <si>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</si>
  <si>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</si>
  <si>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</si>
  <si>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</si>
  <si>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</si>
  <si>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</si>
  <si>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</si>
  <si>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</si>
  <si>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</si>
  <si>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</si>
  <si>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</si>
  <si>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</si>
  <si>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</si>
  <si>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</si>
  <si>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</si>
  <si>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</si>
  <si>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</si>
  <si>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</si>
  <si>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</si>
  <si>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</si>
  <si>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</si>
  <si>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</si>
  <si>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</si>
  <si>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</si>
  <si>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</si>
  <si>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</si>
  <si>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</si>
  <si>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</si>
  <si>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</si>
  <si>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</si>
  <si>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</si>
  <si>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</si>
  <si>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</si>
  <si>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</si>
  <si>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</si>
  <si>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</si>
  <si>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</si>
  <si>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</si>
  <si>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</si>
  <si>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</si>
  <si>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</si>
  <si>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</si>
  <si>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</si>
  <si>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</si>
  <si>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</si>
  <si>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</si>
  <si>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</si>
  <si>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</si>
  <si>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</si>
  <si>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</si>
  <si>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</si>
  <si>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</si>
  <si>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</si>
  <si>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</si>
  <si>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</si>
  <si>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</si>
  <si>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</si>
  <si>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</si>
  <si>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</si>
  <si>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</si>
  <si>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</si>
  <si>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</si>
  <si>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</si>
  <si>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</si>
  <si>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</si>
  <si>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</si>
  <si>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</si>
  <si>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</si>
  <si>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</si>
  <si>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</si>
  <si>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</si>
  <si>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</si>
  <si>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</si>
  <si>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</si>
  <si>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</si>
  <si>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</si>
  <si>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</si>
  <si>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</si>
  <si>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</si>
  <si>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</si>
  <si>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</si>
  <si>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</si>
  <si>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</si>
  <si>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</si>
  <si>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</si>
  <si>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</si>
  <si>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</si>
  <si>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</si>
  <si>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</si>
  <si>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</si>
  <si>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</si>
  <si>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</si>
  <si>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</si>
  <si>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</si>
  <si>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</si>
  <si>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</si>
  <si>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</si>
  <si>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</si>
  <si>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</si>
  <si>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</si>
  <si>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</si>
  <si>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</si>
  <si>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</si>
  <si>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</si>
  <si>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</si>
  <si>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</si>
  <si>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</si>
  <si>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</si>
  <si>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</si>
  <si>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</si>
  <si>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</si>
  <si>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</si>
  <si>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</si>
  <si>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</si>
  <si>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</si>
  <si>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</si>
  <si>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</si>
  <si>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</si>
  <si>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</si>
  <si>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</si>
  <si>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</si>
  <si>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</si>
  <si>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</si>
  <si>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</si>
  <si>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</si>
  <si>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</si>
  <si>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</si>
  <si>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</si>
  <si>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</si>
  <si>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</si>
  <si>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</si>
  <si>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</si>
  <si>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</si>
  <si>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</si>
  <si>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</si>
  <si>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</si>
  <si>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</si>
  <si>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</si>
  <si>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</si>
  <si>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</si>
  <si>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</si>
  <si>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</si>
  <si>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</si>
  <si>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</si>
  <si>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</si>
  <si>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</si>
  <si>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</si>
  <si>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</si>
  <si>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</si>
  <si>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</si>
  <si>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</si>
  <si>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</si>
  <si>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</si>
  <si>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</si>
  <si>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</si>
  <si>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</si>
  <si>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</si>
  <si>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</si>
  <si>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</si>
  <si>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</si>
  <si>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</si>
  <si>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</si>
  <si>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</si>
  <si>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</si>
  <si>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</si>
  <si>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</si>
  <si>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</si>
  <si>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</si>
  <si>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</si>
  <si>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</si>
  <si>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</si>
  <si>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</si>
  <si>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</si>
  <si>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</si>
  <si>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</si>
  <si>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</si>
  <si>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</si>
  <si>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</si>
  <si>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</si>
  <si>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</si>
  <si>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</si>
  <si>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</si>
  <si>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</si>
  <si>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</si>
  <si>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</si>
  <si>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</si>
  <si>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</si>
  <si>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</si>
  <si>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</si>
  <si>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</si>
  <si>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</si>
  <si>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</si>
  <si>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</si>
  <si>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</si>
  <si>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</si>
  <si>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</si>
  <si>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</si>
  <si>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</si>
  <si>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</si>
  <si>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</si>
  <si>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</si>
  <si>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</si>
  <si>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</si>
  <si>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</si>
  <si>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</si>
  <si>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</si>
  <si>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</si>
  <si>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</si>
  <si>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</si>
  <si>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</si>
  <si>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</si>
  <si>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</si>
  <si>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</si>
  <si>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</si>
  <si>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</si>
  <si>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</si>
  <si>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</si>
  <si>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</si>
  <si>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</si>
  <si>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</si>
  <si>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</si>
  <si>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</si>
  <si>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</si>
  <si>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</si>
  <si>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</si>
  <si>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</si>
  <si>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</si>
  <si>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</si>
  <si>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</si>
  <si>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</si>
  <si>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</si>
  <si>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</si>
  <si>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</si>
  <si>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</si>
  <si>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</si>
  <si>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</si>
  <si>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</si>
  <si>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</si>
  <si>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</si>
  <si>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</si>
  <si>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</si>
  <si>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</si>
  <si>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</si>
  <si>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</si>
  <si>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</si>
  <si>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</si>
  <si>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</si>
  <si>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</si>
  <si>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</si>
  <si>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</si>
  <si>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</si>
  <si>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</si>
  <si>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</si>
  <si>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</si>
  <si>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</si>
  <si>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</si>
  <si>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</si>
  <si>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</si>
  <si>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</si>
  <si>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</si>
  <si>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</si>
  <si>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</si>
  <si>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</si>
  <si>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</si>
  <si>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</si>
  <si>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</si>
  <si>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</si>
  <si>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</si>
  <si>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</si>
  <si>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</si>
  <si>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</si>
  <si>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</si>
  <si>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</si>
  <si>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</si>
  <si>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</si>
  <si>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</si>
  <si>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</si>
  <si>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</si>
  <si>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</si>
  <si>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</si>
  <si>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</si>
  <si>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</si>
  <si>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</si>
  <si>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</si>
  <si>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</si>
  <si>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</si>
  <si>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</si>
  <si>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</si>
  <si>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</si>
  <si>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</si>
  <si>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</si>
  <si>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</si>
  <si>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</si>
  <si>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</si>
  <si>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</si>
  <si>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</si>
  <si>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</si>
  <si>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</si>
  <si>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</si>
  <si>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</si>
  <si>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</si>
  <si>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</si>
  <si>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</si>
  <si>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</si>
  <si>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</si>
  <si>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</si>
  <si>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</si>
  <si>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</si>
  <si>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</si>
  <si>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</si>
  <si>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</si>
  <si>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</si>
  <si>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</si>
  <si>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</si>
  <si>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</si>
  <si>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</si>
  <si>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</si>
  <si>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</si>
  <si>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</si>
  <si>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</si>
  <si>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</si>
  <si>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</si>
  <si>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</si>
  <si>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</si>
  <si>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</si>
  <si>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</si>
  <si>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</si>
  <si>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</si>
  <si>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</si>
  <si>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</si>
  <si>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</si>
  <si>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</si>
  <si>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</si>
  <si>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</si>
  <si>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</si>
  <si>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</si>
  <si>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</si>
  <si>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</si>
  <si>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</si>
  <si>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</si>
  <si>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</si>
  <si>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</si>
  <si>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</si>
  <si>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</si>
  <si>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</si>
  <si>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</si>
  <si>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</si>
  <si>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</si>
  <si>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</si>
  <si>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</si>
  <si>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</si>
  <si>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</si>
  <si>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</si>
  <si>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</si>
  <si>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</si>
  <si>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</si>
  <si>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</si>
  <si>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</si>
  <si>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</si>
  <si>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</si>
  <si>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</si>
  <si>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</si>
  <si>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</si>
  <si>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</si>
  <si>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</si>
  <si>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</si>
  <si>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</si>
  <si>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</si>
  <si>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</si>
  <si>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</si>
  <si>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</si>
  <si>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</si>
  <si>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</si>
  <si>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</si>
  <si>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</si>
  <si>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</si>
  <si>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</si>
  <si>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</si>
  <si>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</si>
  <si>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</si>
  <si>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</si>
  <si>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</si>
  <si>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</si>
  <si>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</si>
  <si>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</si>
  <si>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</si>
  <si>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</si>
  <si>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</si>
  <si>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</si>
  <si>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</si>
  <si>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</si>
  <si>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</si>
  <si>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</si>
  <si>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</si>
  <si>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</si>
  <si>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</si>
  <si>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</si>
  <si>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</si>
  <si>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</si>
  <si>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</si>
  <si>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</si>
  <si>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</si>
  <si>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</si>
  <si>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</si>
  <si>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</si>
  <si>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</si>
  <si>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</si>
  <si>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</si>
  <si>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</si>
  <si>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</si>
  <si>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</si>
  <si>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</si>
  <si>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</si>
  <si>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</si>
  <si>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</si>
  <si>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</si>
  <si>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</si>
  <si>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</si>
  <si>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</si>
  <si>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</si>
  <si>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</si>
  <si>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</si>
  <si>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</si>
  <si>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</si>
  <si>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</si>
  <si>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</si>
  <si>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</si>
  <si>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</si>
  <si>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</si>
  <si>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</si>
  <si>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</si>
  <si>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</si>
  <si>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</si>
  <si>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</si>
  <si>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</si>
  <si>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</si>
  <si>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</si>
  <si>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</si>
  <si>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</si>
  <si>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</si>
  <si>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</si>
  <si>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</si>
  <si>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</si>
  <si>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</si>
  <si>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</si>
  <si>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</si>
  <si>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</si>
  <si>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</si>
  <si>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</si>
  <si>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</si>
  <si>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</si>
  <si>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</si>
  <si>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</si>
  <si>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</si>
  <si>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</si>
  <si>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</si>
  <si>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</si>
  <si>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</si>
  <si>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</si>
  <si>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</si>
  <si>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</si>
  <si>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</si>
  <si>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</si>
  <si>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</si>
  <si>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</si>
  <si>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</si>
  <si>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</si>
  <si>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</si>
  <si>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</si>
  <si>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</si>
  <si>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</si>
  <si>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</si>
  <si>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</si>
  <si>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</si>
  <si>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</si>
  <si>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</si>
  <si>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</si>
  <si>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</si>
  <si>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</si>
  <si>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</si>
  <si>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</si>
  <si>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</si>
  <si>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</si>
  <si>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</si>
  <si>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</si>
  <si>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</si>
  <si>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</si>
  <si>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</si>
  <si>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</si>
  <si>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</si>
  <si>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</si>
  <si>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</si>
  <si>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</si>
  <si>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</si>
  <si>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</si>
  <si>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</si>
  <si>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</si>
  <si>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</si>
  <si>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</si>
  <si>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</si>
  <si>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</si>
  <si>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</si>
  <si>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</si>
  <si>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</si>
  <si>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</si>
  <si>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</si>
  <si>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</si>
  <si>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</si>
  <si>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</si>
  <si>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</si>
  <si>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</si>
  <si>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</si>
  <si>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</si>
  <si>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</si>
  <si>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</si>
  <si>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</si>
  <si>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</si>
  <si>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</si>
  <si>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</si>
  <si>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</si>
  <si>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</si>
  <si>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</si>
  <si>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</si>
  <si>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</si>
  <si>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</si>
  <si>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</si>
  <si>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</si>
  <si>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</si>
  <si>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</si>
  <si>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</si>
  <si>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</si>
  <si>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</si>
  <si>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</si>
  <si>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</si>
  <si>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</si>
  <si>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</si>
  <si>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</si>
  <si>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</si>
  <si>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</si>
  <si>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</si>
  <si>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</si>
  <si>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</si>
  <si>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</si>
  <si>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</si>
  <si>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</si>
  <si>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</si>
  <si>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</si>
  <si>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</si>
  <si>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</si>
  <si>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</si>
  <si>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</si>
  <si>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</si>
  <si>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</si>
  <si>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</si>
  <si>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</si>
  <si>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</si>
  <si>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</si>
  <si>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</si>
  <si>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</si>
  <si>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</si>
  <si>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</si>
  <si>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</si>
  <si>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</si>
  <si>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</si>
  <si>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</si>
  <si>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</si>
  <si>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</si>
  <si>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</si>
  <si>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</si>
  <si>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</si>
  <si>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</si>
  <si>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</si>
  <si>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</si>
  <si>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</si>
  <si>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</si>
  <si>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</si>
  <si>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</si>
  <si>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</si>
  <si>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</si>
  <si>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</si>
  <si>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</si>
  <si>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</si>
  <si>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</si>
  <si>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</si>
  <si>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</si>
  <si>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</si>
  <si>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</si>
  <si>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</si>
  <si>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</si>
  <si>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</si>
  <si>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</si>
  <si>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</si>
  <si>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</si>
  <si>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</si>
  <si>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</si>
  <si>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</si>
  <si>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</si>
  <si>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</si>
  <si>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</si>
  <si>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</si>
  <si>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</si>
  <si>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</si>
  <si>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</si>
  <si>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</si>
  <si>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</si>
  <si>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</si>
  <si>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</si>
  <si>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</si>
  <si>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</si>
  <si>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</si>
  <si>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</si>
  <si>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</si>
  <si>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</si>
  <si>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</si>
  <si>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</si>
  <si>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</si>
  <si>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</si>
  <si>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</si>
  <si>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</si>
  <si>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</si>
  <si>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</si>
  <si>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</si>
  <si>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</si>
  <si>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</si>
  <si>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</si>
  <si>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</si>
  <si>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</si>
  <si>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</si>
  <si>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</si>
  <si>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</si>
  <si>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</si>
  <si>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</si>
  <si>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</si>
  <si>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</si>
  <si>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</si>
  <si>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</si>
  <si>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</si>
  <si>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</si>
  <si>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</si>
  <si>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</si>
  <si>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</si>
  <si>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</si>
  <si>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</si>
  <si>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</si>
  <si>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</si>
  <si>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</si>
  <si>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</si>
  <si>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</si>
  <si>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</si>
  <si>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</si>
  <si>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</si>
  <si>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</si>
  <si>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</si>
  <si>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</si>
  <si>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</si>
  <si>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</si>
  <si>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</si>
  <si>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</si>
  <si>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</si>
  <si>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</si>
  <si>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</si>
  <si>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</si>
  <si>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</si>
  <si>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</si>
  <si>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</si>
  <si>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</si>
  <si>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</si>
  <si>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</si>
  <si>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</si>
  <si>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</si>
  <si>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</si>
  <si>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</si>
  <si>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</si>
  <si>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</si>
  <si>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</si>
  <si>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</si>
  <si>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</si>
  <si>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</si>
  <si>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</si>
  <si>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</si>
  <si>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</si>
  <si>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</si>
  <si>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</si>
  <si>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</si>
  <si>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</si>
  <si>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</si>
  <si>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</si>
  <si>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</si>
  <si>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</si>
  <si>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</si>
  <si>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</si>
  <si>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</si>
  <si>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</si>
  <si>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</si>
  <si>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</si>
  <si>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</si>
  <si>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</si>
  <si>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</si>
  <si>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</si>
  <si>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</si>
  <si>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</si>
  <si>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</si>
  <si>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</si>
  <si>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</si>
  <si>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</si>
  <si>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</si>
  <si>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</si>
  <si>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</si>
  <si>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</si>
  <si>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</si>
  <si>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</si>
  <si>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</si>
  <si>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</si>
  <si>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</si>
  <si>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</si>
  <si>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</si>
  <si>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</si>
  <si>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</si>
  <si>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</si>
  <si>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</si>
  <si>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</si>
  <si>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</si>
  <si>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</si>
  <si>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</si>
  <si>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</si>
  <si>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</si>
  <si>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</si>
  <si>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</si>
  <si>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</si>
  <si>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</si>
  <si>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</si>
  <si>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</si>
  <si>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</si>
  <si>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</si>
  <si>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</si>
  <si>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</si>
  <si>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</si>
  <si>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</si>
  <si>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</si>
  <si>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</si>
  <si>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</si>
  <si>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</si>
  <si>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</si>
  <si>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</si>
  <si>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</si>
  <si>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</si>
  <si>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</si>
  <si>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</si>
  <si>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</si>
  <si>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</si>
  <si>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</si>
  <si>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</si>
  <si>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</si>
  <si>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</si>
  <si>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</si>
  <si>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</si>
  <si>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</si>
  <si>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</si>
  <si>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</si>
  <si>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</si>
  <si>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</si>
  <si>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</si>
  <si>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</si>
  <si>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</si>
  <si>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</si>
  <si>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</si>
  <si>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</si>
  <si>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</si>
  <si>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</si>
  <si>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</si>
  <si>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</si>
  <si>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</si>
  <si>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</si>
  <si>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</si>
  <si>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</si>
  <si>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</si>
  <si>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</si>
  <si>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</si>
  <si>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</si>
  <si>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</si>
  <si>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</si>
  <si>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</si>
  <si>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</si>
  <si>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</si>
  <si>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</si>
  <si>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</si>
  <si>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</si>
  <si>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</si>
  <si>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</si>
  <si>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</si>
  <si>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</si>
  <si>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</si>
  <si>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</si>
  <si>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</si>
  <si>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</si>
  <si>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</si>
  <si>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</si>
  <si>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</si>
  <si>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</si>
  <si>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</si>
  <si>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</si>
  <si>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</si>
  <si>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</si>
  <si>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</si>
  <si>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</si>
  <si>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</si>
  <si>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</si>
  <si>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</si>
  <si>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</si>
  <si>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</si>
  <si>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</si>
  <si>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</si>
  <si>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</si>
  <si>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</si>
  <si>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</si>
  <si>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</si>
  <si>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</si>
  <si>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</si>
  <si>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</si>
  <si>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</si>
  <si>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</si>
  <si>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</si>
  <si>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</si>
  <si>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</si>
  <si>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</si>
  <si>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</si>
  <si>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</si>
  <si>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</si>
  <si>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</si>
  <si>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</si>
  <si>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</si>
  <si>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</si>
  <si>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</si>
  <si>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</si>
  <si>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</si>
  <si>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</si>
  <si>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</si>
  <si>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</si>
  <si>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</si>
  <si>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</si>
  <si>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</si>
  <si>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</si>
  <si>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</si>
  <si>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</si>
  <si>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</si>
  <si>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</si>
  <si>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</si>
  <si>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</si>
  <si>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</si>
  <si>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</si>
  <si>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</si>
  <si>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</si>
  <si>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</si>
  <si>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</si>
  <si>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</si>
  <si>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</si>
  <si>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</si>
  <si>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</si>
  <si>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</si>
  <si>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</si>
  <si>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</si>
  <si>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</si>
  <si>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</si>
  <si>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</si>
  <si>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</si>
  <si>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</si>
  <si>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</si>
  <si>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</si>
  <si>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</si>
  <si>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</si>
  <si>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</si>
  <si>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</si>
  <si>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</si>
  <si>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</si>
  <si>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</si>
  <si>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</si>
  <si>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</si>
  <si>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</si>
  <si>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</si>
  <si>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</si>
  <si>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</si>
  <si>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</si>
  <si>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</si>
  <si>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</si>
  <si>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</si>
  <si>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</si>
  <si>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</si>
  <si>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</si>
  <si>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</si>
  <si>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</si>
  <si>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</si>
  <si>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</si>
  <si>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</si>
  <si>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</si>
  <si>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</si>
  <si>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</si>
  <si>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</si>
  <si>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</si>
  <si>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</si>
  <si>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</si>
  <si>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</si>
  <si>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</si>
  <si>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</si>
  <si>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</si>
  <si>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</si>
  <si>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</si>
  <si>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</si>
  <si>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</si>
  <si>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</si>
  <si>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</si>
  <si>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</si>
  <si>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</si>
  <si>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</si>
  <si>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</si>
  <si>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</si>
  <si>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</si>
  <si>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</si>
  <si>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</si>
  <si>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</si>
  <si>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</si>
  <si>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</si>
  <si>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</si>
  <si>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</si>
  <si>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</si>
  <si>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</si>
  <si>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</si>
  <si>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</si>
  <si>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</si>
  <si>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</si>
  <si>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</si>
  <si>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</si>
  <si>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</si>
  <si>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</si>
  <si>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</si>
  <si>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</si>
  <si>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</si>
  <si>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</si>
  <si>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</si>
  <si>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</si>
  <si>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</si>
  <si>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</si>
  <si>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</si>
  <si>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</si>
  <si>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</si>
  <si>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</si>
  <si>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</si>
  <si>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</si>
  <si>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</si>
  <si>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</si>
  <si>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</si>
  <si>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</si>
  <si>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</si>
  <si>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</si>
  <si>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</si>
  <si>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</si>
  <si>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</si>
  <si>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</si>
  <si>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</si>
  <si>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</si>
  <si>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</si>
  <si>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</si>
  <si>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</si>
  <si>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</si>
  <si>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</si>
  <si>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</si>
  <si>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</si>
  <si>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</si>
  <si>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</si>
  <si>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</si>
  <si>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</si>
  <si>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</si>
  <si>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</si>
  <si>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</si>
  <si>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</si>
  <si>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</si>
  <si>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</si>
  <si>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</si>
  <si>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</si>
  <si>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</si>
  <si>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</si>
  <si>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</si>
  <si>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</si>
  <si>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</si>
  <si>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</si>
  <si>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</si>
  <si>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</si>
  <si>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</si>
  <si>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</si>
  <si>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</si>
  <si>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</si>
  <si>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</si>
  <si>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</si>
  <si>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</si>
  <si>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</si>
  <si>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</si>
  <si>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</si>
  <si>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</si>
  <si>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</si>
  <si>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</si>
  <si>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</si>
  <si>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</si>
  <si>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</si>
  <si>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</si>
  <si>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</si>
  <si>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</si>
  <si>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</si>
  <si>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</si>
  <si>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</si>
  <si>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</si>
  <si>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</si>
  <si>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</si>
  <si>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</si>
  <si>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</si>
  <si>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</si>
  <si>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</si>
  <si>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</si>
  <si>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</si>
  <si>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</si>
  <si>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</si>
  <si>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</si>
  <si>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</si>
  <si>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</si>
  <si>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</si>
  <si>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</si>
  <si>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</si>
  <si>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</si>
  <si>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</si>
  <si>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</si>
  <si>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</si>
  <si>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</si>
  <si>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</si>
  <si>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</si>
  <si>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</si>
  <si>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</si>
  <si>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</si>
  <si>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</si>
  <si>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</si>
  <si>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</si>
  <si>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</si>
  <si>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</si>
  <si>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</si>
  <si>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</si>
  <si>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</si>
  <si>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</si>
  <si>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</si>
  <si>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</si>
  <si>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</si>
  <si>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</si>
  <si>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</si>
  <si>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</si>
  <si>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</si>
  <si>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</si>
  <si>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</si>
  <si>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</si>
  <si>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</si>
  <si>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</si>
  <si>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</si>
  <si>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</si>
  <si>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</si>
  <si>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</si>
  <si>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</si>
  <si>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</si>
  <si>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</si>
  <si>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</si>
  <si>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</si>
  <si>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</si>
  <si>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</si>
  <si>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</si>
  <si>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</si>
  <si>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</si>
  <si>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</si>
  <si>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</si>
  <si>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</si>
  <si>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</si>
  <si>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</si>
  <si>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</si>
  <si>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</si>
  <si>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</si>
  <si>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</si>
  <si>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</si>
  <si>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</si>
  <si>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</si>
  <si>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</si>
  <si>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</si>
  <si>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</si>
  <si>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</si>
  <si>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</si>
  <si>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</si>
  <si>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</si>
  <si>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</si>
  <si>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</si>
  <si>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</si>
  <si>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</si>
  <si>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</si>
  <si>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</si>
  <si>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</si>
  <si>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</si>
  <si>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</si>
  <si>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</si>
  <si>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</si>
  <si>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</si>
  <si>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</si>
  <si>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</si>
  <si>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</si>
  <si>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</si>
  <si>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</si>
  <si>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</si>
  <si>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</si>
  <si>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</si>
  <si>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</si>
  <si>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</si>
  <si>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</si>
  <si>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</si>
  <si>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</si>
  <si>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</si>
  <si>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</si>
  <si>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</si>
  <si>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</si>
  <si>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</si>
  <si>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</si>
  <si>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</si>
  <si>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</si>
  <si>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</si>
  <si>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</si>
  <si>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</si>
  <si>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</si>
  <si>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</si>
  <si>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</si>
  <si>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</si>
  <si>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</si>
  <si>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</si>
  <si>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</si>
  <si>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</si>
  <si>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</si>
  <si>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</si>
  <si>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</si>
  <si>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</si>
  <si>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</si>
  <si>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</si>
  <si>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</si>
  <si>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</si>
  <si>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</si>
  <si>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</si>
  <si>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</si>
  <si>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</si>
  <si>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</si>
  <si>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</si>
  <si>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</si>
  <si>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</si>
  <si>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</si>
  <si>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</si>
  <si>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</si>
  <si>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</si>
  <si>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</si>
  <si>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</si>
  <si>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</si>
  <si>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</si>
  <si>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</si>
  <si>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</si>
  <si>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</si>
  <si>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</si>
  <si>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</si>
  <si>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</si>
  <si>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</si>
  <si>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</si>
  <si>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</si>
  <si>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</si>
  <si>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</si>
  <si>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</si>
  <si>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</si>
  <si>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</si>
  <si>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</si>
  <si>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</si>
  <si>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</si>
  <si>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</si>
  <si>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</si>
  <si>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</si>
  <si>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</si>
  <si>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</si>
  <si>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</si>
  <si>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</si>
  <si>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</si>
  <si>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</si>
  <si>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</si>
  <si>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</si>
  <si>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</si>
  <si>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</si>
  <si>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</si>
  <si>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</si>
  <si>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</si>
  <si>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</si>
  <si>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</si>
  <si>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</si>
  <si>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</si>
  <si>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</si>
  <si>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</si>
  <si>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</si>
  <si>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</si>
  <si>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</si>
  <si>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</si>
  <si>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</si>
  <si>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</si>
  <si>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</si>
  <si>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</si>
  <si>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</si>
  <si>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</si>
  <si>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</si>
  <si>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</si>
  <si>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</si>
  <si>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</si>
  <si>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</si>
  <si>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</si>
  <si>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</si>
  <si>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</si>
  <si>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</si>
  <si>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</si>
  <si>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</si>
  <si>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</si>
  <si>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</si>
  <si>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</si>
  <si>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</si>
  <si>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</si>
  <si>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</si>
  <si>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</si>
  <si>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</si>
  <si>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</si>
  <si>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</si>
  <si>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</si>
  <si>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</si>
  <si>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</si>
  <si>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</si>
  <si>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</si>
  <si>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</si>
  <si>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</si>
  <si>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</si>
  <si>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</si>
  <si>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</si>
  <si>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</si>
  <si>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</si>
  <si>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</si>
  <si>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</si>
  <si>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</si>
  <si>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</si>
  <si>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</si>
  <si>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</si>
  <si>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</si>
  <si>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</si>
  <si>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</si>
  <si>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</si>
  <si>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</si>
  <si>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</si>
  <si>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</si>
  <si>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</si>
  <si>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</si>
  <si>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</si>
  <si>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</si>
  <si>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</si>
  <si>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</si>
  <si>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</si>
  <si>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</si>
  <si>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</si>
  <si>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</si>
  <si>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</si>
  <si>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</si>
  <si>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</si>
  <si>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</si>
  <si>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</si>
  <si>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</si>
  <si>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</si>
  <si>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</si>
  <si>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</si>
  <si>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</si>
  <si>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</si>
  <si>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</si>
  <si>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</si>
  <si>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</si>
  <si>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</si>
  <si>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</si>
  <si>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</si>
  <si>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</si>
  <si>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</si>
  <si>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</si>
  <si>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</si>
  <si>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</si>
  <si>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</si>
  <si>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</si>
  <si>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</si>
  <si>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</si>
  <si>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</si>
  <si>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</si>
  <si>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</si>
  <si>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</si>
  <si>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</si>
  <si>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</si>
  <si>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</si>
  <si>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</si>
  <si>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</si>
  <si>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</si>
  <si>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</si>
  <si>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</si>
  <si>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</si>
  <si>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</si>
  <si>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</si>
  <si>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</si>
  <si>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</si>
  <si>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</si>
  <si>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</si>
  <si>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</si>
  <si>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</si>
  <si>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</si>
  <si>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</si>
  <si>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</si>
  <si>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</si>
  <si>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</si>
  <si>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</si>
  <si>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</si>
  <si>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</si>
  <si>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</si>
  <si>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</si>
  <si>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</si>
  <si>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</si>
  <si>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</si>
  <si>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</si>
  <si>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</si>
  <si>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</si>
  <si>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</si>
  <si>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</si>
  <si>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</si>
  <si>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</si>
  <si>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</si>
  <si>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</si>
  <si>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</si>
  <si>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</si>
  <si>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</si>
  <si>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</si>
  <si>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</si>
  <si>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</si>
  <si>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</si>
  <si>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</si>
  <si>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</si>
  <si>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</si>
  <si>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</si>
  <si>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</si>
  <si>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</si>
  <si>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</si>
  <si>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</si>
  <si>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</si>
  <si>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</si>
  <si>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</si>
  <si>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</si>
  <si>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</si>
  <si>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</si>
  <si>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</si>
  <si>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</si>
  <si>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</si>
  <si>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</si>
  <si>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</si>
  <si>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</si>
  <si>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</si>
  <si>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</si>
  <si>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</si>
  <si>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</si>
  <si>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</si>
  <si>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</si>
  <si>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</si>
  <si>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</si>
  <si>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</si>
  <si>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</si>
  <si>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</si>
  <si>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</si>
  <si>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</si>
  <si>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</si>
  <si>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</si>
  <si>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</si>
  <si>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</si>
  <si>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</si>
  <si>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</si>
  <si>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</si>
  <si>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</si>
  <si>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</si>
  <si>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</si>
  <si>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</si>
  <si>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</si>
  <si>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</si>
  <si>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</si>
  <si>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</si>
  <si>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</si>
  <si>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</si>
  <si>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</si>
  <si>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</si>
  <si>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</si>
  <si>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</si>
  <si>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</si>
  <si>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</si>
  <si>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</si>
  <si>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</si>
  <si>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</si>
  <si>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</si>
  <si>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</si>
  <si>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</si>
  <si>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</si>
  <si>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</si>
  <si>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</si>
  <si>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</si>
  <si>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</si>
  <si>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</si>
  <si>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</si>
  <si>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</si>
  <si>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</si>
  <si>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</si>
  <si>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</si>
  <si>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</si>
  <si>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</si>
  <si>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</si>
  <si>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</si>
  <si>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</si>
  <si>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</si>
  <si>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</si>
  <si>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</si>
  <si>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</si>
  <si>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</si>
  <si>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</si>
  <si>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</si>
  <si>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</si>
  <si>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</si>
  <si>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</si>
  <si>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</si>
  <si>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</si>
  <si>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</si>
  <si>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</si>
  <si>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</si>
  <si>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</si>
  <si>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</si>
  <si>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</si>
  <si>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</si>
  <si>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</si>
  <si>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</si>
  <si>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</si>
  <si>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</si>
  <si>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</si>
  <si>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</si>
  <si>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</si>
  <si>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</si>
  <si>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</si>
  <si>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</si>
  <si>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</si>
  <si>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</si>
  <si>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</si>
  <si>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</si>
  <si>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</si>
  <si>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</si>
  <si>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</si>
  <si>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</si>
  <si>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</si>
  <si>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</si>
  <si>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</si>
  <si>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</si>
  <si>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</si>
  <si>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</si>
  <si>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</si>
  <si>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</si>
  <si>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</si>
  <si>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</si>
  <si>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</si>
  <si>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</si>
  <si>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</si>
  <si>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</si>
  <si>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</si>
  <si>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</si>
  <si>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</si>
  <si>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</si>
  <si>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</si>
  <si>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</si>
  <si>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</si>
  <si>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</si>
  <si>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</si>
  <si>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</si>
  <si>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</si>
  <si>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</si>
  <si>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</si>
  <si>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</si>
  <si>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</si>
  <si>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</si>
  <si>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</si>
  <si>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</si>
  <si>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</si>
  <si>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</si>
  <si>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</si>
  <si>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</si>
  <si>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</si>
  <si>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</si>
  <si>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</si>
  <si>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</si>
  <si>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</si>
  <si>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</si>
  <si>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</si>
  <si>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</si>
  <si>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</si>
  <si>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</si>
  <si>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</si>
  <si>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</si>
  <si>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</si>
  <si>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</si>
  <si>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</si>
  <si>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</si>
  <si>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</si>
  <si>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</si>
  <si>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</si>
  <si>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</si>
  <si>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</si>
  <si>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</si>
  <si>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</si>
  <si>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</si>
  <si>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</si>
  <si>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</si>
  <si>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</si>
  <si>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</si>
  <si>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</si>
  <si>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</si>
  <si>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</si>
  <si>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</si>
  <si>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</si>
  <si>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</si>
  <si>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</si>
  <si>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</si>
  <si>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</si>
  <si>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</si>
  <si>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</si>
  <si>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</si>
  <si>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</si>
  <si>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</si>
  <si>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</si>
  <si>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</si>
  <si>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</si>
  <si>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</si>
  <si>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</si>
  <si>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</si>
  <si>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</si>
  <si>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</si>
  <si>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</si>
  <si>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</si>
  <si>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</si>
  <si>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</si>
  <si>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</si>
  <si>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</si>
  <si>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</si>
  <si>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</si>
  <si>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</si>
  <si>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</si>
  <si>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</si>
  <si>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</si>
  <si>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</si>
  <si>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</si>
  <si>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</si>
  <si>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</si>
  <si>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</si>
  <si>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</si>
  <si>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</si>
  <si>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</si>
  <si>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</si>
  <si>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</si>
  <si>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</si>
  <si>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</si>
  <si>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</si>
  <si>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</si>
  <si>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</si>
  <si>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</si>
  <si>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</si>
  <si>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</si>
  <si>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</si>
  <si>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</si>
  <si>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</si>
  <si>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</si>
  <si>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</si>
  <si>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</si>
  <si>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</si>
  <si>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</si>
  <si>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</si>
  <si>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</si>
  <si>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</si>
  <si>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</si>
  <si>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</si>
  <si>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</si>
  <si>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</si>
  <si>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</si>
  <si>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</si>
  <si>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</si>
  <si>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</si>
  <si>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</si>
  <si>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</si>
  <si>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</si>
  <si>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</si>
  <si>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</si>
  <si>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</si>
  <si>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</si>
  <si>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</si>
  <si>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</si>
  <si>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</si>
  <si>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</si>
  <si>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</si>
  <si>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</si>
  <si>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</si>
  <si>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</si>
  <si>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</si>
  <si>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</si>
  <si>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</si>
  <si>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</si>
  <si>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</si>
  <si>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</si>
  <si>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</si>
  <si>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</si>
  <si>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</si>
  <si>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</si>
  <si>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</si>
  <si>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</si>
  <si>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</si>
  <si>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</si>
  <si>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</si>
  <si>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</si>
  <si>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</si>
  <si>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</si>
  <si>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</si>
  <si>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</si>
  <si>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</si>
  <si>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</si>
  <si>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</si>
  <si>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</si>
  <si>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</si>
  <si>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</si>
  <si>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</si>
  <si>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</si>
  <si>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</si>
  <si>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</si>
  <si>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</si>
  <si>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</si>
  <si>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</si>
  <si>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</si>
  <si>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</si>
  <si>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</si>
  <si>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</si>
  <si>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</si>
  <si>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</si>
  <si>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</si>
  <si>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</si>
  <si>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</si>
  <si>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</si>
  <si>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</si>
  <si>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</si>
  <si>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</si>
  <si>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</si>
  <si>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</si>
  <si>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</si>
  <si>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</si>
  <si>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</si>
  <si>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</si>
  <si>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</si>
  <si>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</si>
  <si>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</si>
  <si>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</si>
  <si>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</si>
  <si>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</si>
  <si>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</si>
  <si>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</si>
  <si>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</si>
  <si>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</si>
  <si>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</si>
  <si>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</si>
  <si>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</si>
  <si>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</si>
  <si>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</si>
  <si>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</si>
  <si>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</si>
  <si>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</si>
  <si>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</si>
  <si>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</si>
  <si>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</si>
  <si>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</si>
  <si>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</si>
  <si>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</si>
  <si>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</si>
  <si>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</si>
  <si>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</si>
  <si>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</si>
  <si>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</si>
  <si>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</si>
  <si>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</si>
  <si>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</si>
  <si>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</si>
  <si>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</si>
  <si>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</si>
  <si>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</si>
  <si>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</si>
  <si>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</si>
  <si>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</si>
  <si>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</si>
  <si>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</si>
  <si>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</si>
  <si>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</si>
  <si>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</si>
  <si>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</si>
  <si>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</si>
  <si>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</si>
  <si>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</si>
  <si>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</si>
  <si>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</si>
  <si>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</si>
  <si>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</si>
  <si>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</si>
  <si>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</si>
  <si>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</si>
  <si>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</si>
  <si>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</si>
  <si>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</si>
  <si>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</si>
  <si>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</si>
  <si>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</si>
  <si>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</si>
  <si>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</si>
  <si>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</si>
  <si>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</si>
  <si>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</si>
  <si>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</si>
  <si>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</si>
  <si>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</si>
  <si>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</si>
  <si>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</si>
  <si>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</si>
  <si>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</si>
  <si>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</si>
  <si>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</si>
  <si>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</si>
  <si>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</si>
  <si>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</si>
  <si>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</si>
  <si>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</si>
  <si>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</si>
  <si>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</si>
  <si>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</si>
  <si>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</si>
  <si>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</si>
  <si>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</si>
  <si>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</si>
  <si>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</si>
  <si>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</si>
  <si>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</si>
  <si>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</si>
  <si>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</si>
  <si>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</si>
  <si>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</si>
  <si>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</si>
  <si>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</si>
  <si>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</si>
  <si>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</si>
  <si>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</si>
  <si>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</si>
  <si>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</si>
  <si>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</si>
  <si>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</si>
  <si>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</si>
  <si>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</si>
  <si>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</si>
  <si>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</si>
  <si>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</si>
  <si>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</si>
  <si>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</si>
  <si>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</si>
  <si>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</si>
  <si>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</si>
  <si>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</si>
  <si>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</si>
  <si>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</si>
  <si>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</si>
  <si>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</si>
  <si>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</si>
  <si>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</si>
  <si>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</si>
  <si>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</si>
  <si>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</si>
  <si>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</si>
  <si>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</si>
  <si>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</si>
  <si>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</si>
  <si>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</si>
  <si>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</si>
  <si>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</si>
  <si>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</si>
  <si>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</si>
  <si>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</si>
  <si>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</si>
  <si>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</si>
  <si>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</si>
  <si>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</si>
  <si>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</si>
  <si>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</si>
  <si>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</si>
  <si>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</si>
  <si>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</si>
  <si>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</si>
  <si>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</si>
  <si>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</si>
  <si>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</si>
  <si>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</si>
  <si>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</si>
  <si>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</si>
  <si>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</si>
  <si>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</si>
  <si>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</si>
  <si>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</si>
  <si>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</si>
  <si>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</si>
  <si>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</si>
  <si>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</si>
  <si>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</si>
  <si>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</si>
  <si>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</si>
  <si>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</si>
  <si>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</si>
  <si>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</si>
  <si>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</si>
  <si>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</si>
  <si>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</si>
  <si>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</si>
  <si>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</si>
  <si>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</si>
  <si>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</si>
  <si>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</si>
  <si>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</si>
  <si>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</si>
  <si>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</si>
  <si>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</si>
  <si>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</si>
  <si>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</si>
  <si>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</si>
  <si>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</si>
  <si>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</si>
  <si>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</si>
  <si>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</si>
  <si>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</si>
  <si>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</si>
  <si>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</si>
  <si>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</si>
  <si>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</si>
  <si>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</si>
  <si>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</si>
  <si>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</si>
  <si>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</si>
  <si>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</si>
  <si>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</si>
  <si>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</si>
  <si>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</si>
  <si>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</si>
  <si>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</si>
  <si>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</si>
  <si>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</si>
  <si>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</si>
  <si>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</si>
  <si>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</si>
  <si>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</si>
  <si>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</si>
  <si>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</si>
  <si>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</si>
  <si>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</si>
  <si>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</si>
  <si>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</si>
  <si>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</si>
  <si>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</si>
  <si>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</si>
  <si>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</si>
  <si>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</si>
  <si>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</si>
  <si>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</si>
  <si>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</si>
  <si>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</si>
  <si>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</si>
  <si>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</si>
  <si>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</si>
  <si>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</si>
  <si>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</si>
  <si>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</si>
  <si>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</si>
  <si>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</si>
  <si>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</si>
  <si>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</si>
  <si>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</si>
  <si>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</si>
  <si>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</si>
  <si>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</si>
  <si>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</si>
  <si>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</si>
  <si>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</si>
  <si>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</si>
  <si>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</si>
  <si>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</si>
  <si>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</si>
  <si>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</si>
  <si>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</si>
  <si>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</si>
  <si>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</si>
  <si>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</si>
  <si>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</si>
  <si>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</si>
  <si>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</si>
  <si>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</si>
  <si>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</si>
  <si>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</si>
  <si>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</si>
  <si>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</si>
  <si>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</si>
  <si>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</si>
  <si>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</si>
  <si>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</si>
  <si>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</si>
  <si>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</si>
  <si>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</si>
  <si>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</si>
  <si>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</si>
  <si>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</si>
  <si>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</si>
  <si>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</si>
  <si>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</si>
  <si>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</si>
  <si>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</si>
  <si>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</si>
  <si>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</si>
  <si>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</si>
  <si>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</si>
  <si>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</si>
  <si>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</si>
  <si>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</si>
  <si>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</si>
  <si>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</si>
  <si>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</si>
  <si>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</si>
  <si>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</si>
  <si>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</si>
  <si>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</si>
  <si>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</si>
  <si>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</si>
  <si>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</si>
  <si>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</si>
  <si>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</si>
  <si>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</si>
  <si>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</si>
  <si>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</si>
  <si>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</si>
  <si>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</si>
  <si>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</si>
  <si>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</si>
  <si>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</si>
  <si>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</si>
  <si>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</si>
  <si>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</si>
  <si>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</si>
  <si>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</si>
  <si>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</si>
  <si>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</si>
  <si>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</si>
  <si>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</si>
  <si>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</si>
  <si>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</si>
  <si>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</si>
  <si>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</si>
  <si>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</si>
  <si>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</si>
  <si>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</si>
  <si>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</si>
  <si>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</si>
  <si>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</si>
  <si>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</si>
  <si>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</si>
  <si>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</si>
  <si>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</si>
  <si>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</si>
  <si>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</si>
  <si>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</si>
  <si>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</si>
  <si>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</si>
  <si>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</si>
  <si>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</si>
  <si>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</si>
  <si>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</si>
  <si>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</si>
  <si>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</si>
  <si>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</si>
  <si>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</si>
  <si>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</si>
  <si>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</si>
  <si>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</si>
  <si>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</si>
  <si>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</si>
  <si>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</si>
  <si>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</si>
  <si>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</si>
  <si>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</si>
  <si>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</si>
  <si>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</si>
  <si>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</si>
  <si>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</si>
  <si>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</si>
  <si>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</si>
  <si>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</si>
  <si>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</si>
  <si>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</si>
  <si>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</si>
  <si>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</si>
  <si>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</si>
  <si>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</si>
  <si>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</si>
  <si>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</si>
  <si>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</si>
  <si>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</si>
  <si>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</si>
  <si>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</si>
  <si>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</si>
  <si>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</si>
  <si>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</si>
  <si>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</si>
  <si>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</si>
  <si>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</si>
  <si>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</si>
  <si>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</si>
  <si>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</si>
  <si>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</si>
  <si>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</si>
  <si>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</si>
  <si>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</si>
  <si>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</si>
  <si>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</si>
  <si>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</si>
  <si>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</si>
  <si>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</si>
  <si>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</si>
  <si>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</si>
  <si>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</si>
  <si>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</si>
  <si>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</si>
  <si>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</si>
  <si>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</si>
  <si>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</si>
  <si>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</si>
  <si>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</si>
  <si>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</si>
  <si>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</si>
  <si>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</si>
  <si>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</si>
  <si>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</si>
  <si>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</si>
  <si>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</si>
  <si>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</si>
  <si>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</si>
  <si>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</si>
  <si>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</si>
  <si>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</si>
  <si>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</si>
  <si>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</si>
  <si>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</si>
  <si>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</si>
  <si>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</si>
  <si>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</si>
  <si>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</si>
  <si>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</si>
  <si>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</si>
  <si>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</si>
  <si>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</si>
  <si>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</si>
  <si>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</si>
  <si>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</si>
  <si>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</si>
  <si>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</si>
  <si>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</si>
  <si>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</si>
  <si>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</si>
  <si>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</si>
  <si>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</si>
  <si>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</si>
  <si>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</si>
  <si>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</si>
  <si>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</si>
  <si>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</si>
  <si>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</si>
  <si>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</si>
  <si>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</si>
  <si>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</si>
  <si>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</si>
  <si>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</si>
  <si>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</si>
  <si>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</si>
  <si>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</si>
  <si>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</si>
  <si>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</si>
  <si>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</si>
  <si>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</si>
  <si>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</si>
  <si>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</si>
  <si>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</si>
  <si>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</si>
  <si>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</si>
  <si>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</si>
  <si>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</si>
  <si>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</si>
  <si>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</si>
  <si>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</si>
  <si>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</si>
  <si>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</si>
  <si>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</si>
  <si>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</si>
  <si>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</si>
  <si>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</si>
  <si>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</si>
  <si>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</si>
  <si>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</si>
  <si>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</si>
  <si>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</si>
  <si>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</si>
  <si>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</si>
  <si>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</si>
  <si>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</si>
  <si>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</si>
  <si>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</si>
  <si>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</si>
  <si>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</si>
  <si>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</si>
  <si>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</si>
  <si>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</si>
  <si>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</si>
  <si>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</si>
  <si>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</si>
  <si>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</si>
  <si>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</si>
  <si>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</si>
  <si>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</si>
  <si>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</si>
  <si>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</si>
  <si>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</si>
  <si>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</si>
  <si>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</si>
  <si>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</si>
  <si>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</si>
  <si>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</si>
  <si>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</si>
  <si>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</si>
  <si>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</si>
  <si>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</si>
  <si>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</si>
  <si>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</si>
  <si>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</si>
  <si>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</si>
  <si>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</si>
  <si>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</si>
  <si>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</si>
  <si>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</si>
  <si>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</si>
  <si>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</si>
  <si>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</si>
  <si>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</si>
  <si>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</si>
  <si>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</si>
  <si>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</si>
  <si>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</si>
  <si>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</si>
  <si>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</si>
  <si>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</si>
  <si>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</si>
  <si>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</si>
  <si>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</si>
  <si>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</si>
  <si>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</si>
  <si>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</si>
  <si>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</si>
  <si>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</si>
  <si>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</si>
  <si>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</si>
  <si>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</si>
  <si>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</si>
  <si>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</si>
  <si>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</si>
  <si>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</si>
  <si>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</si>
  <si>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</si>
  <si>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</si>
  <si>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</si>
  <si>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</si>
  <si>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</si>
  <si>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</si>
  <si>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</si>
  <si>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</si>
  <si>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</si>
  <si>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</si>
  <si>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</si>
  <si>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</si>
  <si>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</si>
  <si>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</si>
  <si>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</si>
  <si>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</si>
  <si>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</si>
  <si>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</si>
  <si>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</si>
  <si>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</si>
  <si>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</si>
  <si>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</si>
  <si>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</si>
  <si>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</si>
  <si>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</si>
  <si>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</si>
  <si>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</si>
  <si>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</si>
  <si>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</si>
  <si>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</si>
  <si>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</si>
  <si>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</si>
  <si>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</si>
  <si>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</si>
  <si>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</si>
  <si>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</si>
  <si>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</si>
  <si>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</si>
  <si>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</si>
  <si>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</si>
  <si>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</si>
  <si>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</si>
  <si>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</si>
  <si>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</si>
  <si>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</si>
  <si>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</si>
  <si>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</si>
  <si>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</si>
  <si>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</si>
  <si>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</si>
  <si>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</si>
  <si>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</si>
  <si>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</si>
  <si>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</si>
  <si>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</si>
  <si>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</si>
  <si>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</si>
  <si>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</si>
  <si>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</si>
  <si>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</si>
  <si>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</si>
  <si>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</si>
  <si>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</si>
  <si>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</si>
  <si>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</si>
  <si>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</si>
  <si>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</si>
  <si>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</si>
  <si>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</si>
  <si>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</si>
  <si>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</si>
  <si>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</si>
  <si>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</si>
  <si>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</si>
  <si>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</si>
  <si>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</si>
  <si>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</si>
  <si>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</si>
  <si>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</si>
  <si>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</si>
  <si>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</si>
  <si>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</si>
  <si>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</si>
  <si>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</si>
  <si>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</si>
  <si>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</si>
  <si>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</si>
  <si>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</si>
  <si>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</si>
  <si>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</si>
  <si>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</si>
  <si>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</si>
  <si>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</si>
  <si>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</si>
  <si>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</si>
  <si>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</si>
  <si>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</si>
  <si>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</si>
  <si>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</si>
  <si>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</si>
  <si>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</si>
  <si>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</si>
  <si>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</si>
  <si>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</si>
  <si>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</si>
  <si>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</si>
  <si>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</si>
  <si>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</si>
  <si>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</si>
  <si>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</si>
  <si>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</si>
  <si>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</si>
  <si>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</si>
  <si>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</si>
  <si>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</si>
  <si>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</si>
  <si>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</si>
  <si>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</si>
  <si>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</si>
  <si>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</si>
  <si>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</si>
  <si>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</si>
  <si>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</si>
  <si>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</si>
  <si>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</si>
  <si>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</si>
  <si>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</si>
  <si>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</si>
  <si>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</si>
  <si>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</si>
  <si>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</si>
  <si>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</si>
  <si>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</si>
  <si>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</si>
  <si>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</si>
  <si>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</si>
  <si>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</si>
  <si>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</si>
  <si>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</si>
  <si>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</si>
  <si>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</si>
  <si>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</si>
  <si>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</si>
  <si>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</si>
  <si>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</si>
  <si>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</si>
  <si>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</si>
  <si>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</si>
  <si>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</si>
  <si>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</si>
  <si>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</si>
  <si>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</si>
  <si>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</si>
  <si>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</si>
  <si>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</si>
  <si>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</si>
  <si>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</si>
  <si>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</si>
  <si>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</si>
  <si>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</si>
  <si>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</si>
  <si>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</si>
  <si>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</si>
  <si>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</si>
  <si>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</si>
  <si>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</si>
  <si>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</si>
  <si>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</si>
  <si>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</si>
  <si>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</si>
  <si>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</si>
  <si>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</si>
  <si>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</si>
  <si>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</si>
  <si>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</si>
  <si>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</si>
  <si>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</si>
  <si>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</si>
  <si>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</si>
  <si>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</si>
  <si>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</si>
  <si>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</si>
  <si>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</si>
  <si>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</si>
  <si>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</si>
  <si>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</si>
  <si>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</si>
  <si>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</si>
  <si>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</si>
  <si>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</si>
  <si>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</si>
  <si>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</si>
  <si>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</si>
  <si>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</si>
  <si>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</si>
  <si>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</si>
  <si>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</si>
  <si>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</si>
  <si>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</si>
  <si>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</si>
  <si>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</si>
  <si>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</si>
  <si>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</si>
  <si>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</si>
  <si>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</si>
  <si>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</si>
  <si>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</si>
  <si>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</si>
  <si>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</si>
  <si>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</si>
  <si>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</si>
  <si>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</si>
  <si>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</si>
  <si>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</si>
  <si>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</si>
  <si>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</si>
  <si>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</si>
  <si>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</si>
  <si>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</si>
  <si>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</si>
  <si>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</si>
  <si>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</si>
  <si>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</si>
  <si>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</si>
  <si>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</si>
  <si>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</si>
  <si>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</si>
  <si>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</si>
  <si>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</si>
  <si>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</si>
  <si>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</si>
  <si>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</si>
  <si>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</si>
  <si>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</si>
  <si>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</si>
  <si>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</si>
  <si>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</si>
  <si>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</si>
  <si>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</si>
  <si>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</si>
  <si>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</si>
  <si>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</si>
  <si>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</si>
  <si>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</si>
  <si>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</si>
  <si>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</si>
  <si>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</si>
  <si>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</si>
  <si>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</si>
  <si>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</si>
  <si>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</si>
  <si>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</si>
  <si>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</si>
  <si>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</si>
  <si>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</si>
  <si>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</si>
  <si>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</si>
  <si>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</si>
  <si>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</si>
  <si>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</si>
  <si>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</si>
  <si>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</si>
  <si>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</si>
  <si>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</si>
  <si>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</si>
  <si>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</si>
  <si>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</si>
  <si>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</si>
  <si>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</si>
  <si>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</si>
  <si>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</si>
  <si>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</si>
  <si>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</si>
  <si>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</si>
  <si>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</si>
  <si>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</si>
  <si>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</si>
  <si>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</si>
  <si>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</si>
  <si>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</si>
  <si>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</si>
  <si>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</si>
  <si>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</si>
  <si>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</si>
  <si>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</si>
  <si>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</si>
  <si>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</si>
  <si>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</si>
  <si>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</si>
  <si>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</si>
  <si>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</si>
  <si>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</si>
  <si>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</si>
  <si>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</si>
  <si>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</si>
  <si>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</si>
  <si>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</si>
  <si>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</si>
  <si>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</si>
  <si>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</si>
  <si>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</si>
  <si>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</si>
  <si>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</si>
  <si>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</si>
  <si>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</si>
  <si>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</si>
  <si>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</si>
  <si>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</si>
  <si>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</si>
  <si>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</si>
  <si>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</si>
  <si>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</si>
  <si>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</si>
  <si>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</si>
  <si>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</si>
  <si>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</si>
  <si>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</si>
  <si>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</si>
  <si>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</si>
  <si>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</si>
  <si>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</si>
  <si>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</si>
  <si>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</si>
  <si>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</si>
  <si>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</si>
  <si>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</si>
  <si>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</si>
  <si>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</si>
  <si>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</si>
  <si>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</si>
  <si>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</si>
  <si>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</si>
  <si>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</si>
  <si>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</si>
  <si>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</si>
  <si>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</si>
  <si>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</si>
  <si>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</si>
  <si>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</si>
  <si>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</si>
  <si>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</si>
  <si>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</si>
  <si>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</si>
  <si>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</si>
  <si>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</si>
  <si>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</si>
  <si>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</si>
  <si>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</si>
  <si>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</si>
  <si>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</si>
  <si>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</si>
  <si>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</si>
  <si>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</si>
  <si>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</si>
  <si>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</si>
  <si>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</si>
  <si>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</si>
  <si>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</si>
  <si>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</si>
  <si>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</si>
  <si>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</si>
  <si>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</si>
  <si>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</si>
  <si>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</si>
  <si>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</si>
  <si>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</si>
  <si>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</si>
  <si>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</si>
  <si>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</si>
  <si>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</si>
  <si>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</si>
  <si>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</si>
  <si>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</si>
  <si>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</si>
  <si>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</si>
  <si>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</si>
  <si>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</si>
  <si>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</si>
  <si>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</si>
  <si>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</si>
  <si>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</si>
  <si>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</si>
  <si>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</si>
  <si>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</si>
  <si>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</si>
  <si>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</si>
  <si>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</si>
  <si>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</si>
  <si>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</si>
  <si>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</si>
  <si>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</si>
  <si>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</si>
  <si>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</si>
  <si>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</si>
  <si>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</si>
  <si>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</si>
  <si>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</si>
  <si>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</si>
  <si>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</si>
  <si>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</si>
  <si>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</si>
  <si>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</si>
  <si>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</si>
  <si>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</si>
  <si>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</si>
  <si>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</si>
  <si>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</si>
  <si>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</si>
  <si>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</si>
  <si>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</si>
  <si>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</si>
  <si>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</si>
  <si>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</si>
  <si>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</si>
  <si>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</si>
  <si>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</si>
  <si>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</si>
  <si>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</si>
  <si>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</si>
  <si>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</si>
  <si>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</si>
  <si>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</si>
  <si>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</si>
  <si>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</si>
  <si>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</si>
  <si>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</si>
  <si>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</si>
  <si>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</si>
  <si>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</si>
  <si>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</si>
  <si>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</si>
  <si>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</si>
  <si>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</si>
  <si>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</si>
  <si>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</si>
  <si>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</si>
  <si>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</si>
  <si>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</si>
  <si>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</si>
  <si>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</si>
  <si>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</si>
  <si>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</si>
  <si>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</si>
  <si>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</si>
  <si>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</si>
  <si>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</si>
  <si>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</si>
  <si>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</si>
  <si>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</si>
  <si>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</si>
  <si>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</si>
  <si>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</si>
  <si>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</si>
  <si>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</si>
  <si>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</si>
  <si>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</si>
  <si>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</si>
  <si>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</si>
  <si>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</si>
  <si>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</si>
  <si>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</si>
  <si>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</si>
  <si>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</si>
  <si>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</si>
  <si>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</si>
  <si>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</si>
  <si>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</si>
  <si>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</si>
  <si>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</si>
  <si>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</si>
  <si>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</si>
  <si>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</si>
  <si>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</si>
  <si>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</si>
  <si>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</si>
  <si>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</si>
  <si>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</si>
  <si>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</si>
  <si>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</si>
  <si>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</si>
  <si>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</si>
  <si>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</si>
  <si>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</si>
  <si>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</si>
  <si>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</si>
  <si>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</si>
  <si>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</si>
  <si>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</si>
  <si>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</si>
  <si>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</si>
  <si>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</si>
  <si>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</si>
  <si>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</si>
  <si>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</si>
  <si>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</si>
  <si>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</si>
  <si>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</si>
  <si>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</si>
  <si>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</si>
  <si>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</si>
  <si>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</si>
  <si>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</si>
  <si>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</si>
  <si>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</si>
  <si>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</si>
  <si>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</si>
  <si>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</si>
  <si>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</si>
  <si>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</si>
  <si>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</si>
  <si>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</si>
  <si>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</si>
  <si>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</si>
  <si>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</si>
  <si>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</si>
  <si>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</si>
  <si>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</si>
  <si>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</si>
  <si>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</si>
  <si>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</si>
  <si>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</si>
  <si>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</si>
  <si>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</si>
  <si>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</si>
  <si>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</si>
  <si>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</si>
  <si>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</si>
  <si>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</si>
  <si>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</si>
  <si>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</si>
  <si>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</si>
  <si>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</si>
  <si>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</si>
  <si>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</si>
  <si>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</si>
  <si>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</si>
  <si>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</si>
  <si>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</si>
  <si>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</si>
  <si>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</si>
  <si>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</si>
  <si>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</si>
  <si>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</si>
  <si>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</si>
  <si>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</si>
  <si>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</si>
  <si>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</si>
  <si>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</si>
  <si>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</si>
  <si>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</si>
  <si>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</si>
  <si>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</si>
  <si>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</si>
  <si>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</si>
  <si>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</si>
  <si>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</si>
  <si>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</si>
  <si>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</si>
  <si>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</si>
  <si>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</si>
  <si>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</si>
  <si>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</si>
  <si>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</si>
  <si>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</si>
  <si>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</si>
  <si>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</si>
  <si>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</si>
  <si>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</si>
  <si>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</si>
  <si>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</si>
  <si>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</si>
  <si>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</si>
  <si>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</si>
  <si>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</si>
  <si>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</si>
  <si>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</si>
  <si>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</si>
  <si>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</si>
  <si>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</si>
  <si>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</si>
  <si>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</si>
  <si>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</si>
  <si>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</si>
  <si>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</si>
  <si>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</si>
  <si>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</si>
  <si>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</si>
  <si>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</si>
  <si>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</si>
  <si>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</si>
  <si>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</si>
  <si>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</si>
  <si>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</si>
  <si>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</si>
  <si>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</si>
  <si>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</si>
  <si>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</si>
  <si>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</si>
  <si>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</si>
  <si>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</si>
  <si>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</si>
  <si>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</si>
  <si>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</si>
  <si>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</si>
  <si>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</si>
  <si>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</si>
  <si>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</si>
  <si>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</si>
  <si>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</si>
  <si>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</si>
  <si>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</si>
  <si>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</si>
  <si>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</si>
  <si>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</si>
  <si>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</si>
  <si>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</si>
  <si>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</si>
  <si>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</si>
  <si>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</si>
  <si>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</si>
  <si>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</si>
  <si>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</si>
  <si>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</si>
  <si>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</si>
  <si>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</si>
  <si>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</si>
  <si>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</si>
  <si>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</si>
  <si>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</si>
  <si>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</si>
  <si>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</si>
  <si>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</si>
  <si>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</si>
  <si>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</si>
  <si>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</si>
  <si>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</si>
  <si>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</si>
  <si>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</si>
  <si>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</si>
  <si>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</si>
  <si>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</si>
  <si>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</si>
  <si>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</si>
  <si>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</si>
  <si>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</si>
  <si>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</si>
  <si>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</si>
  <si>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</si>
  <si>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</si>
  <si>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</si>
  <si>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</si>
  <si>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</si>
  <si>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</si>
  <si>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</si>
  <si>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</si>
  <si>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</si>
  <si>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</si>
  <si>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</si>
  <si>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</si>
  <si>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</si>
  <si>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</si>
  <si>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</si>
  <si>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</si>
  <si>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</si>
  <si>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</si>
  <si>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</si>
  <si>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</si>
  <si>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</si>
  <si>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</si>
  <si>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</si>
  <si>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</si>
  <si>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</si>
  <si>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</si>
  <si>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</si>
  <si>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</si>
  <si>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</si>
  <si>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</si>
  <si>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</si>
  <si>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</si>
  <si>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</si>
  <si>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</si>
  <si>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</si>
  <si>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</si>
  <si>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</si>
  <si>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</si>
  <si>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</si>
  <si>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</si>
  <si>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</si>
  <si>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</si>
  <si>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</si>
  <si>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</si>
  <si>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</si>
  <si>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</si>
  <si>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</si>
  <si>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</si>
  <si>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</si>
  <si>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</si>
  <si>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</si>
  <si>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</si>
  <si>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</si>
  <si>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</si>
  <si>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</si>
  <si>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</si>
  <si>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</si>
  <si>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</si>
  <si>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</si>
  <si>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</si>
  <si>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</si>
  <si>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</si>
  <si>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</si>
  <si>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</si>
  <si>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</si>
  <si>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</si>
  <si>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</si>
  <si>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</si>
  <si>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</si>
  <si>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</si>
  <si>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</si>
  <si>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</si>
  <si>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</si>
  <si>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</si>
  <si>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</si>
  <si>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</si>
  <si>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</si>
  <si>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</si>
  <si>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</si>
  <si>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</si>
  <si>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</si>
  <si>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</si>
  <si>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</si>
  <si>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</si>
  <si>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</si>
  <si>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</si>
  <si>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</si>
  <si>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</si>
  <si>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</si>
  <si>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</si>
  <si>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</si>
  <si>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</si>
  <si>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</si>
  <si>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</si>
  <si>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</si>
  <si>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</si>
  <si>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</si>
  <si>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</si>
  <si>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</si>
  <si>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</si>
  <si>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</si>
  <si>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</si>
  <si>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</si>
  <si>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</si>
  <si>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</si>
  <si>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</si>
  <si>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</si>
  <si>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</si>
  <si>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</si>
  <si>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</si>
  <si>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</si>
  <si>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</si>
  <si>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</si>
  <si>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</si>
  <si>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</si>
  <si>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</si>
  <si>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</si>
  <si>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</si>
  <si>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</si>
  <si>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</si>
  <si>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</si>
  <si>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</si>
  <si>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</si>
  <si>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</si>
  <si>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</si>
  <si>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</si>
  <si>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</si>
  <si>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</si>
  <si>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</si>
  <si>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</si>
  <si>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</si>
  <si>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</si>
  <si>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</si>
  <si>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</si>
  <si>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</si>
  <si>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</si>
  <si>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</si>
  <si>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</si>
  <si>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</si>
  <si>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</si>
  <si>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</si>
  <si>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</si>
  <si>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</si>
  <si>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</si>
  <si>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</si>
  <si>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</si>
  <si>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</si>
  <si>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</si>
  <si>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</si>
  <si>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</si>
  <si>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</si>
  <si>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</si>
  <si>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</si>
  <si>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</si>
  <si>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</si>
  <si>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</si>
  <si>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</si>
  <si>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</si>
  <si>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</si>
  <si>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</si>
  <si>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</si>
  <si>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</si>
  <si>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</si>
  <si>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</si>
  <si>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</si>
  <si>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</si>
  <si>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</si>
  <si>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</si>
  <si>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</si>
  <si>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</si>
  <si>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</si>
  <si>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</si>
  <si>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</si>
  <si>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</si>
  <si>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</si>
  <si>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</si>
  <si>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</si>
  <si>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</si>
  <si>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</si>
  <si>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</si>
  <si>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</si>
  <si>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</si>
  <si>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</si>
  <si>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</si>
  <si>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</si>
  <si>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</si>
  <si>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</si>
  <si>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</si>
  <si>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</si>
  <si>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</si>
  <si>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</si>
  <si>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</si>
  <si>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</si>
  <si>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</si>
  <si>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</si>
  <si>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</si>
  <si>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</si>
  <si>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</si>
  <si>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</si>
  <si>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</si>
  <si>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</si>
  <si>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</si>
  <si>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</si>
  <si>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</si>
  <si>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</si>
  <si>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</si>
  <si>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</si>
  <si>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</si>
  <si>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</si>
  <si>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</si>
  <si>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</si>
  <si>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</si>
  <si>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</si>
  <si>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</si>
  <si>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</si>
  <si>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</si>
  <si>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</si>
  <si>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</si>
  <si>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</si>
  <si>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</si>
  <si>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</si>
  <si>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</si>
  <si>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</si>
  <si>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</si>
  <si>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</si>
  <si>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</si>
  <si>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</si>
  <si>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</si>
  <si>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</si>
  <si>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</si>
  <si>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</si>
  <si>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</si>
  <si>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</si>
  <si>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</si>
  <si>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</si>
  <si>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</si>
  <si>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</si>
  <si>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</si>
  <si>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</si>
  <si>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</si>
  <si>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</si>
  <si>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</si>
  <si>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</si>
  <si>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</si>
  <si>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</si>
  <si>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</si>
  <si>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</si>
  <si>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</si>
  <si>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</si>
  <si>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</si>
  <si>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</si>
  <si>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</si>
  <si>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</si>
  <si>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</si>
  <si>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</si>
  <si>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</si>
  <si>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</si>
  <si>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</si>
  <si>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</si>
  <si>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</si>
  <si>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</si>
  <si>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</si>
  <si>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</si>
  <si>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</si>
  <si>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</si>
  <si>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</si>
  <si>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</si>
  <si>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</si>
  <si>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</si>
  <si>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</si>
  <si>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</si>
  <si>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</si>
  <si>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</si>
  <si>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</si>
  <si>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</si>
  <si>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</si>
  <si>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</si>
  <si>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</si>
  <si>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</si>
  <si>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</si>
  <si>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</si>
  <si>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</si>
  <si>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</si>
  <si>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</si>
  <si>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</si>
  <si>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</si>
  <si>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</si>
  <si>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</si>
  <si>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</si>
  <si>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</si>
  <si>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</si>
  <si>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</si>
  <si>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</si>
  <si>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</si>
  <si>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</si>
  <si>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</si>
  <si>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</si>
  <si>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</si>
  <si>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</si>
  <si>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</si>
  <si>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</si>
  <si>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</si>
  <si>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</si>
  <si>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</si>
  <si>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</si>
  <si>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</si>
  <si>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</si>
  <si>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</si>
  <si>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</si>
  <si>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</si>
  <si>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</si>
  <si>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</si>
  <si>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</si>
  <si>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</si>
  <si>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</si>
  <si>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</si>
  <si>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</si>
  <si>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</si>
  <si>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</si>
  <si>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</si>
  <si>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</si>
  <si>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</si>
  <si>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</si>
  <si>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</si>
  <si>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</si>
  <si>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</si>
  <si>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</si>
  <si>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</si>
  <si>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</si>
  <si>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</si>
  <si>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</si>
  <si>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</si>
  <si>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</si>
  <si>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</si>
  <si>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</si>
  <si>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</si>
  <si>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</si>
  <si>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</si>
  <si>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</si>
  <si>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</si>
  <si>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</si>
  <si>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</si>
  <si>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</si>
  <si>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</si>
  <si>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</si>
  <si>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</si>
  <si>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</si>
  <si>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</si>
  <si>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</si>
  <si>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</si>
  <si>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</si>
  <si>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</si>
  <si>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</si>
  <si>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</si>
  <si>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</si>
  <si>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</si>
  <si>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</si>
  <si>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</si>
  <si>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</si>
  <si>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</si>
  <si>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</si>
  <si>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</si>
  <si>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</si>
  <si>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</si>
  <si>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</si>
  <si>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</si>
  <si>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</si>
  <si>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</si>
  <si>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</si>
  <si>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</si>
  <si>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</si>
  <si>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</si>
  <si>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</si>
  <si>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</si>
  <si>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</si>
  <si>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</si>
  <si>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</si>
  <si>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</si>
  <si>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</si>
  <si>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</si>
  <si>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</si>
  <si>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</si>
  <si>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</si>
  <si>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</si>
  <si>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</si>
  <si>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</si>
  <si>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</si>
  <si>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</si>
  <si>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</si>
  <si>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</si>
  <si>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</si>
  <si>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</si>
  <si>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</si>
  <si>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</si>
  <si>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</si>
  <si>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</si>
  <si>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</si>
  <si>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</si>
  <si>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</si>
  <si>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</si>
  <si>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</si>
  <si>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</si>
  <si>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</si>
  <si>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</si>
  <si>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</si>
  <si>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</si>
  <si>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</si>
  <si>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</si>
  <si>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</si>
  <si>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</si>
  <si>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</si>
  <si>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</si>
  <si>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</si>
  <si>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</si>
  <si>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</si>
  <si>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</si>
  <si>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</si>
  <si>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</si>
  <si>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</si>
  <si>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</si>
  <si>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</si>
  <si>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</si>
  <si>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</si>
  <si>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</si>
  <si>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</si>
  <si>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</si>
  <si>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</si>
  <si>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</si>
  <si>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</si>
  <si>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</si>
  <si>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</si>
  <si>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</si>
  <si>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</si>
  <si>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</si>
  <si>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</si>
  <si>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</si>
  <si>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</si>
  <si>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</si>
  <si>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</si>
  <si>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</si>
  <si>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</si>
  <si>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</si>
  <si>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</si>
  <si>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</si>
  <si>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</si>
  <si>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</si>
  <si>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</si>
  <si>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</si>
  <si>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</si>
  <si>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</si>
  <si>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</si>
  <si>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</si>
  <si>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</si>
  <si>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</si>
  <si>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</si>
  <si>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</si>
  <si>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</si>
  <si>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</si>
  <si>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</si>
  <si>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</si>
  <si>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</si>
  <si>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</si>
  <si>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</si>
  <si>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</si>
  <si>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</si>
  <si>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</si>
  <si>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</si>
  <si>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</si>
  <si>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</si>
  <si>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</si>
  <si>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</si>
  <si>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</si>
  <si>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</si>
  <si>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</si>
  <si>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</si>
  <si>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</si>
  <si>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</si>
  <si>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</si>
  <si>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</si>
  <si>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</si>
  <si>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</si>
  <si>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</si>
  <si>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</si>
  <si>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</si>
  <si>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</si>
  <si>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</si>
  <si>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</si>
  <si>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</si>
  <si>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</si>
  <si>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</si>
  <si>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</si>
  <si>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</si>
  <si>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</si>
  <si>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</si>
  <si>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</si>
  <si>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</si>
  <si>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</si>
  <si>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</si>
  <si>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</si>
  <si>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</si>
  <si>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</si>
  <si>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</si>
  <si>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</si>
  <si>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</si>
  <si>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</si>
  <si>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</si>
  <si>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</si>
  <si>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</si>
  <si>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</si>
  <si>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</si>
  <si>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</si>
  <si>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</si>
  <si>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</si>
  <si>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</si>
  <si>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</si>
  <si>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</si>
  <si>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</si>
  <si>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</si>
  <si>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</si>
  <si>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</si>
  <si>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</si>
  <si>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</si>
  <si>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</si>
  <si>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</si>
  <si>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</si>
  <si>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</si>
  <si>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</si>
  <si>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</si>
  <si>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</si>
  <si>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</si>
  <si>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</si>
  <si>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</si>
  <si>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</si>
  <si>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</si>
  <si>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</si>
  <si>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</si>
  <si>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</si>
  <si>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</si>
  <si>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</si>
  <si>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</si>
  <si>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</si>
  <si>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</si>
  <si>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</si>
  <si>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</si>
  <si>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</si>
  <si>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</si>
  <si>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</si>
  <si>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</si>
  <si>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</si>
  <si>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</si>
  <si>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</si>
  <si>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</si>
  <si>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</si>
  <si>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</si>
  <si>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</si>
  <si>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</si>
  <si>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</si>
  <si>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</si>
  <si>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</si>
  <si>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</si>
  <si>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</si>
  <si>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</si>
  <si>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</si>
  <si>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</si>
  <si>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</si>
  <si>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</si>
  <si>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</si>
  <si>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</si>
  <si>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</si>
  <si>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</si>
  <si>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</si>
  <si>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</si>
  <si>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</si>
  <si>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</si>
  <si>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</si>
  <si>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</si>
  <si>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</si>
  <si>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</si>
  <si>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</si>
  <si>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</si>
  <si>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</si>
  <si>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</si>
  <si>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</si>
  <si>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</si>
  <si>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</si>
  <si>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</si>
  <si>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</si>
  <si>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</si>
  <si>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</si>
  <si>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</si>
  <si>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</si>
  <si>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</si>
  <si>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</si>
  <si>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</si>
  <si>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</si>
  <si>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</si>
  <si>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</si>
  <si>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</si>
  <si>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</si>
  <si>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</si>
  <si>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</si>
  <si>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</si>
  <si>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</si>
  <si>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</si>
  <si>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</si>
  <si>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</si>
  <si>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</si>
  <si>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</si>
  <si>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</si>
  <si>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</si>
  <si>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</si>
  <si>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</si>
  <si>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</si>
  <si>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</si>
  <si>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</si>
  <si>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</si>
  <si>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</si>
  <si>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</si>
  <si>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</si>
  <si>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</si>
  <si>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</si>
  <si>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</si>
  <si>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</si>
  <si>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</si>
  <si>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</si>
  <si>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</si>
  <si>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</si>
  <si>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</si>
  <si>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</si>
  <si>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</si>
  <si>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</si>
  <si>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</si>
  <si>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</si>
  <si>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</si>
  <si>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</si>
  <si>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</si>
  <si>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</si>
  <si>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</si>
  <si>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</si>
  <si>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</si>
  <si>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</si>
  <si>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</si>
  <si>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</si>
  <si>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</si>
  <si>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</si>
  <si>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</si>
  <si>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</si>
  <si>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</si>
  <si>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</si>
  <si>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</si>
  <si>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</si>
  <si>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</si>
  <si>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</si>
  <si>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</si>
  <si>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</si>
  <si>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</si>
  <si>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</si>
  <si>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</si>
  <si>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</si>
  <si>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</si>
  <si>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</si>
  <si>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</si>
  <si>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</si>
  <si>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</si>
  <si>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</si>
  <si>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</si>
  <si>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</si>
  <si>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</si>
  <si>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</si>
  <si>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</si>
  <si>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</si>
  <si>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</si>
  <si>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</si>
  <si>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</si>
  <si>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</si>
  <si>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</si>
  <si>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</si>
  <si>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</si>
  <si>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</si>
  <si>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</si>
  <si>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</si>
  <si>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</si>
  <si>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</si>
  <si>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</si>
  <si>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</si>
  <si>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</si>
  <si>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</si>
  <si>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</si>
  <si>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</si>
  <si>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</si>
  <si>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</si>
  <si>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</si>
  <si>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</si>
  <si>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</si>
  <si>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</si>
  <si>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</si>
  <si>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</si>
  <si>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</si>
  <si>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</si>
  <si>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</si>
  <si>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</si>
  <si>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</si>
  <si>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</si>
  <si>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</si>
  <si>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</si>
  <si>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</si>
  <si>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</si>
  <si>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</si>
  <si>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</si>
  <si>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</si>
  <si>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</si>
  <si>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</si>
  <si>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</si>
  <si>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</si>
  <si>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</si>
  <si>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</si>
  <si>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</si>
  <si>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</si>
  <si>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</si>
  <si>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</si>
  <si>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</si>
  <si>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</si>
  <si>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</si>
  <si>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</si>
  <si>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</si>
  <si>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</si>
  <si>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</si>
  <si>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</si>
  <si>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</si>
  <si>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</si>
  <si>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</si>
  <si>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</si>
  <si>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</si>
  <si>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</si>
  <si>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</si>
  <si>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</si>
  <si>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</si>
  <si>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</si>
  <si>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</si>
  <si>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</si>
  <si>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</si>
  <si>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</si>
  <si>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</si>
  <si>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</si>
  <si>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</si>
  <si>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</si>
  <si>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</si>
  <si>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</si>
  <si>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</si>
  <si>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</si>
  <si>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</si>
  <si>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</si>
  <si>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</si>
  <si>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</si>
  <si>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</si>
  <si>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</si>
  <si>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</si>
  <si>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</si>
  <si>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</si>
  <si>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</si>
  <si>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</si>
  <si>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</si>
  <si>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</si>
  <si>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</si>
  <si>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</si>
  <si>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</si>
  <si>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</si>
  <si>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</si>
  <si>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</si>
  <si>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</si>
  <si>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</si>
  <si>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</si>
  <si>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</si>
  <si>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</si>
  <si>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</si>
  <si>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</si>
  <si>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</si>
  <si>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</si>
  <si>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</si>
  <si>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</si>
  <si>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</si>
  <si>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</si>
  <si>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</si>
  <si>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</si>
  <si>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</si>
  <si>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</si>
  <si>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</si>
  <si>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</si>
  <si>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</si>
  <si>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</si>
  <si>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</si>
  <si>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</si>
  <si>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</si>
  <si>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</si>
  <si>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</si>
  <si>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</si>
  <si>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</si>
  <si>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</si>
  <si>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</si>
  <si>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</si>
  <si>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</si>
  <si>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</si>
  <si>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</si>
  <si>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</si>
  <si>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</si>
  <si>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</si>
  <si>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</si>
  <si>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</si>
  <si>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</si>
  <si>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</si>
  <si>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</si>
  <si>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</si>
  <si>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</si>
  <si>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</si>
  <si>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</si>
  <si>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</si>
  <si>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</si>
  <si>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</si>
  <si>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</si>
  <si>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</si>
  <si>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</si>
  <si>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</si>
  <si>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</si>
  <si>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</si>
  <si>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</si>
  <si>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</si>
  <si>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</si>
  <si>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</si>
  <si>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</si>
  <si>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</si>
  <si>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</si>
  <si>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</si>
  <si>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</si>
  <si>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</si>
  <si>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</si>
  <si>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</si>
  <si>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</si>
  <si>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</si>
  <si>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</si>
  <si>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</si>
  <si>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</si>
  <si>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</si>
  <si>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</si>
  <si>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</si>
  <si>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</si>
  <si>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</si>
  <si>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</si>
  <si>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</si>
  <si>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</si>
  <si>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</si>
  <si>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</si>
  <si>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</si>
  <si>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</si>
  <si>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</si>
  <si>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</si>
  <si>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</si>
  <si>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</si>
  <si>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</si>
  <si>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</si>
  <si>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</si>
  <si>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</si>
  <si>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</si>
  <si>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</si>
  <si>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</si>
  <si>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</si>
  <si>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</si>
  <si>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</si>
  <si>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</si>
  <si>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</si>
  <si>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</si>
  <si>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</si>
  <si>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</si>
  <si>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</si>
  <si>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</si>
  <si>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</si>
  <si>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</si>
  <si>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</si>
  <si>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</si>
  <si>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</si>
  <si>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</si>
  <si>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</si>
  <si>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</si>
  <si>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</si>
  <si>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</si>
  <si>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</si>
  <si>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</si>
  <si>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</si>
  <si>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</si>
  <si>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</si>
  <si>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</si>
  <si>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</si>
  <si>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</si>
  <si>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</si>
  <si>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</si>
  <si>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</si>
  <si>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</si>
  <si>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</si>
  <si>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</si>
  <si>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</si>
  <si>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</si>
  <si>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</si>
  <si>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</si>
  <si>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</si>
  <si>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</si>
  <si>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</si>
  <si>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</si>
  <si>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</si>
  <si>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</si>
  <si>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</si>
  <si>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</si>
  <si>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</si>
  <si>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</si>
  <si>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</si>
  <si>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</si>
  <si>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</si>
  <si>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</si>
  <si>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</si>
  <si>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</si>
  <si>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</si>
  <si>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</si>
  <si>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</si>
  <si>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</si>
  <si>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</si>
  <si>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</si>
  <si>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</si>
  <si>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</si>
  <si>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</si>
  <si>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</si>
  <si>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</si>
  <si>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</si>
  <si>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</si>
  <si>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</si>
  <si>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</si>
  <si>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</si>
  <si>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</si>
  <si>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</si>
  <si>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</si>
  <si>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</si>
  <si>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</si>
  <si>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</si>
  <si>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</si>
  <si>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</si>
  <si>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</si>
  <si>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</si>
  <si>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</si>
  <si>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</si>
  <si>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</si>
  <si>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</si>
  <si>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</si>
  <si>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</si>
  <si>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</si>
  <si>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</si>
  <si>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</si>
  <si>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</si>
  <si>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</si>
  <si>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</si>
  <si>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</si>
  <si>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</si>
  <si>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</si>
  <si>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</si>
  <si>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</si>
  <si>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</si>
  <si>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</si>
  <si>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</si>
  <si>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</si>
  <si>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</si>
  <si>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</si>
  <si>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</si>
  <si>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</si>
  <si>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</si>
  <si>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</si>
  <si>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</si>
  <si>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</si>
  <si>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</si>
  <si>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</si>
  <si>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</si>
  <si>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</si>
  <si>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</si>
  <si>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</si>
  <si>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</si>
  <si>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</si>
  <si>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</si>
  <si>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</si>
  <si>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</si>
  <si>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</si>
  <si>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</si>
  <si>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</si>
  <si>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</si>
  <si>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</si>
  <si>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</si>
  <si>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</si>
  <si>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</si>
  <si>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</si>
  <si>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</si>
  <si>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</si>
  <si>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</si>
  <si>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</si>
  <si>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</si>
  <si>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</si>
  <si>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</si>
  <si>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</si>
  <si>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</si>
  <si>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</si>
  <si>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</si>
  <si>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</si>
  <si>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</si>
  <si>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</si>
  <si>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</si>
  <si>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</si>
  <si>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</si>
  <si>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</si>
  <si>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</si>
  <si>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</si>
  <si>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</si>
  <si>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</si>
  <si>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</si>
  <si>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</si>
  <si>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</si>
  <si>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</si>
  <si>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</si>
  <si>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</si>
  <si>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</si>
  <si>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</si>
  <si>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</si>
  <si>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</si>
  <si>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</si>
  <si>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</si>
  <si>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</si>
  <si>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</si>
  <si>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</si>
  <si>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</si>
  <si>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</si>
  <si>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</si>
  <si>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</si>
  <si>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</si>
  <si>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</si>
  <si>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</si>
  <si>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</si>
  <si>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</si>
  <si>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</si>
  <si>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</si>
  <si>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</si>
  <si>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</si>
  <si>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</si>
  <si>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</si>
  <si>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</si>
  <si>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</si>
  <si>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</si>
  <si>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</si>
  <si>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</si>
  <si>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</si>
  <si>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</si>
  <si>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</si>
  <si>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</si>
  <si>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</si>
  <si>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</si>
  <si>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</si>
  <si>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</si>
  <si>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</si>
  <si>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</si>
  <si>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</si>
  <si>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</si>
  <si>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</si>
  <si>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</si>
  <si>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</si>
  <si>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</si>
  <si>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</si>
  <si>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</si>
  <si>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</si>
  <si>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</si>
  <si>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</si>
  <si>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</si>
  <si>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</si>
  <si>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</si>
  <si>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</si>
  <si>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</si>
  <si>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</si>
  <si>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</si>
  <si>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</si>
  <si>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</si>
  <si>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</si>
  <si>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</si>
  <si>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</si>
  <si>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</si>
  <si>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</si>
  <si>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</si>
  <si>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</si>
  <si>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</si>
  <si>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</si>
  <si>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</si>
  <si>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</si>
  <si>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</si>
  <si>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</si>
  <si>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</si>
  <si>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</si>
  <si>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</si>
  <si>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</si>
  <si>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</si>
  <si>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</si>
  <si>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</si>
  <si>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</si>
  <si>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</si>
  <si>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</si>
  <si>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</si>
  <si>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</si>
  <si>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</si>
  <si>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</si>
  <si>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</si>
  <si>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</si>
  <si>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</si>
  <si>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</si>
  <si>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</si>
  <si>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</si>
  <si>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</si>
  <si>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</si>
  <si>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</si>
  <si>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</si>
  <si>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</si>
  <si>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</si>
  <si>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</si>
  <si>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</si>
  <si>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</si>
  <si>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</si>
  <si>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</si>
  <si>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</si>
  <si>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</si>
  <si>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</si>
  <si>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</si>
  <si>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</si>
  <si>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</si>
  <si>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</si>
  <si>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</si>
  <si>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</si>
  <si>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</si>
  <si>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</si>
  <si>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</si>
  <si>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</si>
  <si>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</si>
  <si>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</si>
  <si>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</si>
  <si>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</si>
  <si>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</si>
  <si>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</si>
  <si>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</si>
  <si>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</si>
  <si>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</si>
  <si>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</si>
  <si>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</si>
  <si>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</si>
  <si>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</si>
  <si>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</si>
  <si>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</si>
  <si>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</si>
  <si>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</si>
  <si>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</si>
  <si>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</si>
  <si>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</si>
  <si>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</si>
  <si>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</si>
  <si>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</si>
  <si>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</si>
  <si>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</si>
  <si>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</si>
  <si>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</si>
  <si>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</si>
  <si>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</si>
  <si>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</si>
  <si>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</si>
  <si>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</si>
  <si>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</si>
  <si>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</si>
  <si>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</si>
  <si>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</si>
  <si>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</si>
  <si>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</si>
  <si>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</si>
  <si>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</si>
  <si>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</si>
  <si>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</si>
  <si>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</si>
  <si>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</si>
  <si>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</si>
  <si>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</si>
  <si>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</si>
  <si>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</si>
  <si>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</si>
  <si>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</si>
  <si>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</si>
  <si>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</si>
  <si>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</si>
  <si>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</si>
  <si>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</si>
  <si>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</si>
  <si>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</si>
  <si>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</si>
  <si>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</si>
  <si>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</si>
  <si>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</si>
  <si>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</si>
  <si>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</si>
  <si>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</si>
  <si>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</si>
  <si>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</si>
  <si>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</si>
  <si>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</si>
  <si>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</si>
  <si>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</si>
  <si>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</si>
  <si>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</si>
  <si>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</si>
  <si>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</si>
  <si>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</si>
  <si>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</si>
  <si>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</si>
  <si>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</si>
  <si>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</si>
  <si>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</si>
  <si>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</si>
  <si>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</si>
  <si>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</si>
  <si>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</si>
  <si>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</si>
  <si>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</si>
  <si>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</si>
  <si>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</si>
  <si>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</si>
  <si>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</si>
  <si>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</si>
  <si>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</si>
  <si>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</si>
  <si>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</si>
  <si>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</si>
  <si>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</si>
  <si>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</si>
  <si>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</si>
  <si>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</si>
  <si>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</si>
  <si>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</si>
  <si>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</si>
  <si>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</si>
  <si>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</si>
  <si>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</si>
  <si>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</si>
  <si>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</si>
  <si>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</si>
  <si>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</si>
  <si>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</si>
  <si>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</si>
  <si>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</si>
  <si>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</si>
  <si>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</si>
  <si>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</si>
  <si>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</si>
  <si>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</si>
  <si>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</si>
  <si>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</si>
  <si>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</si>
  <si>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</si>
  <si>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</si>
  <si>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</si>
  <si>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</si>
  <si>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</si>
  <si>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</si>
  <si>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</si>
  <si>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</si>
  <si>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</si>
  <si>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</si>
  <si>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</si>
  <si>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</si>
  <si>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</si>
  <si>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</si>
  <si>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</si>
  <si>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</si>
  <si>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</si>
  <si>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</si>
  <si>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</si>
  <si>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</si>
  <si>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</si>
  <si>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</si>
  <si>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</si>
  <si>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</si>
  <si>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</si>
  <si>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</si>
  <si>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</si>
  <si>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</si>
  <si>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</si>
  <si>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</si>
  <si>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</si>
  <si>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</si>
  <si>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</si>
  <si>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</si>
  <si>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</si>
  <si>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</si>
  <si>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</si>
  <si>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</si>
  <si>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</si>
  <si>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</si>
  <si>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</si>
  <si>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</si>
  <si>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</si>
  <si>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</si>
  <si>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</si>
  <si>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</si>
  <si>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</si>
  <si>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</si>
  <si>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</si>
  <si>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</si>
  <si>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</si>
  <si>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</si>
  <si>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</si>
  <si>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</si>
  <si>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</si>
  <si>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</si>
  <si>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</si>
  <si>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</si>
  <si>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</si>
  <si>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</si>
  <si>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</si>
  <si>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</si>
  <si>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</si>
  <si>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</si>
  <si>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</si>
  <si>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</si>
  <si>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</si>
  <si>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</si>
  <si>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</si>
  <si>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</si>
  <si>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</si>
  <si>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</si>
  <si>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</si>
  <si>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</si>
  <si>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</si>
  <si>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</si>
  <si>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</si>
  <si>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</si>
  <si>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</si>
  <si>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</si>
  <si>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</si>
  <si>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</si>
  <si>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</si>
  <si>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</si>
  <si>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</si>
  <si>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</si>
  <si>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</si>
  <si>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</si>
  <si>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</si>
  <si>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</si>
  <si>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</si>
  <si>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</si>
  <si>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</si>
  <si>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</si>
  <si>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</si>
  <si>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</si>
  <si>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</si>
  <si>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</si>
  <si>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</si>
  <si>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</si>
  <si>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</si>
  <si>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</si>
  <si>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</si>
  <si>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</si>
  <si>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</si>
  <si>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</si>
  <si>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</si>
  <si>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</si>
  <si>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</si>
  <si>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</si>
  <si>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</si>
  <si>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</si>
  <si>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</si>
  <si>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</si>
  <si>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</si>
  <si>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</si>
  <si>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</si>
  <si>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</si>
  <si>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</si>
  <si>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</si>
  <si>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</si>
  <si>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</si>
  <si>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</si>
  <si>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</si>
  <si>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</si>
  <si>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</si>
  <si>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</si>
  <si>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</si>
  <si>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</si>
  <si>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</si>
  <si>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</si>
  <si>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</si>
  <si>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</si>
  <si>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</si>
  <si>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</si>
  <si>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</si>
  <si>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</si>
  <si>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</si>
  <si>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</si>
  <si>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</si>
  <si>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</si>
  <si>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</si>
  <si>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</si>
  <si>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</si>
  <si>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</si>
  <si>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</si>
  <si>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</si>
  <si>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</si>
  <si>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</si>
  <si>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</si>
  <si>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</si>
  <si>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</si>
  <si>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</si>
  <si>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</si>
  <si>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</si>
  <si>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</si>
  <si>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</si>
  <si>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</si>
  <si>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</si>
  <si>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</si>
  <si>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</si>
  <si>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</si>
  <si>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</si>
  <si>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</si>
  <si>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</si>
  <si>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</si>
  <si>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</si>
  <si>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</si>
  <si>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</si>
  <si>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</si>
  <si>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</si>
  <si>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</si>
  <si>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</si>
  <si>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</si>
  <si>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</si>
  <si>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</si>
  <si>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</si>
  <si>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</si>
  <si>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</si>
  <si>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</si>
  <si>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</si>
  <si>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</si>
  <si>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</si>
  <si>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</si>
  <si>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</si>
  <si>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</si>
  <si>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</si>
  <si>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</si>
  <si>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</si>
  <si>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</si>
  <si>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</si>
  <si>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</si>
  <si>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</si>
  <si>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</si>
  <si>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</si>
  <si>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</si>
  <si>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</si>
  <si>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</si>
  <si>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</si>
  <si>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</si>
  <si>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</si>
  <si>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</si>
  <si>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</si>
  <si>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</si>
  <si>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</si>
  <si>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</si>
  <si>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</si>
  <si>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</si>
  <si>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</si>
  <si>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</si>
  <si>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</si>
  <si>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</si>
  <si>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</si>
  <si>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</si>
  <si>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</si>
  <si>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</si>
  <si>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</si>
  <si>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</si>
  <si>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</si>
  <si>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</si>
  <si>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</si>
  <si>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</si>
  <si>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</si>
  <si>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</si>
  <si>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</si>
  <si>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</si>
  <si>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</si>
  <si>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</si>
  <si>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</si>
  <si>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</si>
  <si>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</si>
  <si>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</si>
  <si>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</si>
  <si>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</si>
  <si>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</si>
  <si>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</si>
  <si>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</si>
  <si>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</si>
  <si>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</si>
  <si>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</si>
  <si>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</si>
  <si>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</si>
  <si>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</si>
  <si>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</si>
  <si>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</si>
  <si>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</si>
  <si>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</si>
  <si>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</si>
  <si>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</si>
  <si>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</si>
  <si>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</si>
  <si>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</si>
  <si>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</si>
  <si>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</si>
  <si>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</si>
  <si>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</si>
  <si>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</si>
  <si>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</si>
  <si>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</si>
  <si>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</si>
  <si>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</si>
  <si>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</si>
  <si>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</si>
  <si>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</si>
  <si>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</si>
  <si>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</si>
  <si>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</si>
  <si>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</si>
  <si>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</si>
  <si>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</si>
  <si>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</si>
  <si>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</si>
  <si>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</si>
  <si>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</si>
  <si>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</si>
  <si>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</si>
  <si>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</si>
  <si>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</si>
  <si>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</si>
  <si>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</si>
  <si>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</si>
  <si>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</si>
  <si>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</si>
  <si>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</si>
  <si>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</si>
  <si>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</si>
  <si>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</si>
  <si>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</si>
  <si>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</si>
  <si>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</si>
  <si>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</si>
  <si>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</si>
  <si>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</si>
  <si>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</si>
  <si>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</si>
  <si>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</si>
  <si>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</si>
  <si>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</si>
  <si>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</si>
  <si>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</si>
  <si>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</si>
  <si>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</si>
  <si>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</si>
  <si>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</si>
  <si>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</si>
  <si>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</si>
  <si>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</si>
  <si>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</si>
  <si>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</si>
  <si>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</si>
  <si>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</si>
  <si>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</si>
  <si>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</si>
  <si>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</si>
  <si>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</si>
  <si>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</si>
  <si>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</si>
  <si>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</si>
  <si>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</si>
  <si>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</si>
  <si>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</si>
  <si>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</si>
  <si>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</si>
  <si>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</si>
  <si>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</si>
  <si>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</si>
  <si>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</si>
  <si>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</si>
  <si>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</si>
  <si>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</si>
  <si>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</si>
  <si>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</si>
  <si>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</si>
  <si>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</si>
  <si>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</si>
  <si>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</si>
  <si>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</si>
  <si>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</si>
  <si>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</si>
  <si>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</si>
  <si>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</si>
  <si>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</si>
  <si>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</si>
  <si>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</si>
  <si>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</si>
  <si>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</si>
  <si>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</si>
  <si>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</si>
  <si>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</si>
  <si>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</si>
  <si>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</si>
  <si>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</si>
  <si>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</si>
  <si>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</si>
  <si>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</si>
  <si>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</si>
  <si>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</si>
  <si>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</si>
  <si>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</si>
  <si>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</si>
  <si>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</si>
  <si>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</si>
  <si>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</si>
  <si>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</si>
  <si>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</si>
  <si>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</si>
  <si>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</si>
  <si>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</si>
  <si>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</si>
  <si>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</si>
  <si>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</si>
  <si>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</si>
  <si>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</si>
  <si>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</si>
  <si>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</si>
  <si>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</si>
  <si>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</si>
  <si>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</si>
  <si>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</si>
  <si>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</si>
  <si>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</si>
  <si>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</si>
  <si>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</si>
  <si>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</si>
  <si>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</si>
  <si>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</si>
  <si>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</si>
  <si>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</si>
  <si>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</si>
  <si>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</si>
  <si>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</si>
  <si>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</si>
  <si>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</si>
  <si>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</si>
  <si>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</si>
  <si>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</si>
  <si>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</si>
  <si>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</si>
  <si>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</si>
  <si>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</si>
  <si>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</si>
  <si>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</si>
  <si>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</si>
  <si>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</si>
  <si>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</si>
  <si>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</si>
  <si>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</si>
  <si>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</si>
  <si>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</si>
  <si>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</si>
  <si>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</si>
  <si>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</si>
  <si>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</si>
  <si>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</si>
  <si>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</si>
  <si>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</si>
  <si>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</si>
  <si>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</si>
  <si>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</si>
  <si>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</si>
  <si>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</si>
  <si>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</si>
  <si>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</si>
  <si>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</si>
  <si>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</si>
  <si>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</si>
  <si>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</si>
  <si>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</si>
  <si>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</si>
  <si>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</si>
  <si>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</si>
  <si>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</si>
  <si>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</si>
  <si>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</si>
  <si>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</si>
  <si>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</si>
  <si>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</si>
  <si>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</si>
  <si>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</si>
  <si>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</si>
  <si>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</si>
  <si>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</si>
  <si>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</si>
  <si>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</si>
  <si>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</si>
  <si>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</si>
  <si>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</si>
  <si>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</si>
  <si>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</si>
  <si>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</si>
  <si>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</si>
  <si>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</si>
  <si>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</si>
  <si>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</si>
  <si>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</si>
  <si>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</si>
  <si>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</si>
  <si>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</si>
  <si>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</si>
  <si>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</si>
  <si>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</si>
  <si>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</si>
  <si>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</si>
  <si>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</si>
  <si>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</si>
  <si>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</si>
  <si>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</si>
  <si>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</si>
  <si>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</si>
  <si>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</si>
  <si>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</si>
  <si>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</si>
  <si>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</si>
  <si>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</si>
  <si>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</si>
  <si>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</si>
  <si>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</si>
  <si>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</si>
  <si>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</si>
  <si>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</si>
  <si>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</si>
  <si>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</si>
  <si>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</si>
  <si>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</si>
  <si>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</si>
  <si>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</si>
  <si>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</si>
  <si>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</si>
  <si>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</si>
  <si>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</si>
  <si>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</si>
  <si>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</si>
  <si>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</si>
  <si>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</si>
  <si>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</si>
  <si>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</si>
  <si>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</si>
  <si>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</si>
  <si>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</si>
  <si>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</si>
  <si>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</si>
  <si>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</si>
  <si>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</si>
  <si>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</si>
  <si>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</si>
  <si>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</si>
  <si>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</si>
  <si>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</si>
  <si>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</si>
  <si>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</si>
  <si>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</si>
  <si>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</si>
  <si>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</si>
  <si>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</si>
  <si>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</si>
  <si>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</si>
  <si>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</si>
  <si>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</si>
  <si>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</si>
  <si>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</si>
  <si>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</si>
  <si>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</si>
  <si>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</si>
  <si>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</si>
  <si>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</si>
  <si>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</si>
  <si>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</si>
  <si>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</si>
  <si>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</si>
  <si>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</si>
  <si>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</si>
  <si>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</si>
  <si>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</si>
  <si>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</si>
  <si>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</si>
  <si>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</si>
  <si>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</si>
  <si>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</si>
  <si>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</si>
  <si>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</si>
  <si>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</si>
  <si>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</si>
  <si>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</si>
  <si>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</si>
  <si>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</si>
  <si>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</si>
  <si>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</si>
  <si>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</si>
  <si>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</si>
  <si>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</si>
  <si>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</si>
  <si>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</si>
  <si>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</si>
  <si>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</si>
  <si>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</si>
  <si>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</si>
  <si>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</si>
  <si>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</si>
  <si>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</si>
  <si>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</si>
  <si>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</si>
  <si>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</si>
  <si>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</si>
  <si>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</si>
  <si>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</si>
  <si>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</si>
  <si>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</si>
  <si>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</si>
  <si>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</si>
  <si>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</si>
  <si>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</si>
  <si>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</si>
  <si>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</si>
  <si>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</si>
  <si>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</si>
  <si>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</si>
  <si>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</si>
  <si>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</si>
  <si>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</si>
  <si>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</si>
  <si>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</si>
  <si>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</si>
  <si>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</si>
  <si>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</si>
  <si>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</si>
  <si>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</si>
  <si>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</si>
  <si>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</si>
  <si>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</si>
  <si>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</si>
  <si>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</si>
  <si>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</si>
  <si>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</si>
  <si>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</si>
  <si>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</si>
  <si>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</si>
  <si>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</si>
  <si>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</si>
  <si>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</si>
  <si>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</si>
  <si>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</si>
  <si>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</si>
  <si>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</si>
  <si>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</si>
  <si>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</si>
  <si>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</si>
  <si>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</si>
  <si>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</si>
  <si>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</si>
  <si>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</si>
  <si>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</si>
  <si>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</si>
  <si>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</si>
  <si>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</si>
  <si>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</si>
  <si>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</si>
  <si>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</si>
  <si>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</si>
  <si>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</si>
  <si>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</si>
  <si>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</si>
  <si>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</si>
  <si>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</si>
  <si>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</si>
  <si>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</si>
  <si>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</si>
  <si>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</si>
  <si>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</si>
  <si>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</si>
  <si>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</si>
  <si>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</si>
  <si>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</si>
  <si>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</si>
  <si>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</si>
  <si>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</si>
  <si>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</si>
  <si>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</si>
  <si>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</si>
  <si>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</si>
  <si>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</si>
  <si>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</si>
  <si>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</si>
  <si>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</si>
  <si>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</si>
  <si>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</si>
  <si>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</si>
  <si>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</si>
  <si>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</si>
  <si>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</si>
  <si>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</si>
  <si>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</si>
  <si>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</si>
  <si>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</si>
  <si>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</si>
  <si>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</si>
  <si>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</si>
  <si>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</si>
  <si>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</si>
  <si>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</si>
  <si>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</si>
  <si>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</si>
  <si>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</si>
  <si>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</si>
  <si>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</si>
  <si>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</si>
  <si>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</si>
  <si>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</si>
  <si>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</si>
  <si>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</si>
  <si>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</si>
  <si>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</si>
  <si>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</si>
  <si>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</si>
  <si>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</si>
  <si>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</si>
  <si>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</si>
  <si>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</si>
  <si>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</si>
  <si>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</si>
  <si>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</si>
  <si>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</si>
  <si>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</si>
  <si>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</si>
  <si>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</si>
  <si>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</si>
  <si>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</si>
  <si>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</si>
  <si>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</si>
  <si>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</si>
  <si>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</si>
  <si>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</si>
  <si>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</si>
  <si>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</si>
  <si>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</si>
  <si>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</si>
  <si>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</si>
  <si>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</si>
  <si>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</si>
  <si>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</si>
  <si>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</si>
  <si>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</si>
  <si>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</si>
  <si>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</si>
  <si>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</si>
  <si>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</si>
  <si>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</si>
  <si>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</si>
  <si>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</si>
  <si>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</si>
  <si>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</si>
  <si>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</si>
  <si>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</si>
  <si>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</si>
  <si>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</si>
  <si>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</si>
  <si>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</si>
  <si>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</si>
  <si>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</si>
  <si>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</si>
  <si>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</si>
  <si>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</si>
  <si>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</si>
  <si>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</si>
  <si>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</si>
  <si>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</si>
  <si>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</si>
  <si>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</si>
  <si>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</si>
  <si>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</si>
  <si>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</si>
  <si>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</si>
  <si>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</si>
  <si>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</si>
  <si>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</si>
  <si>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</si>
  <si>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</si>
  <si>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</si>
  <si>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</si>
  <si>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</si>
  <si>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</si>
  <si>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</si>
  <si>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</si>
  <si>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</si>
  <si>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</si>
  <si>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</si>
  <si>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</si>
  <si>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</si>
  <si>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</si>
  <si>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</si>
  <si>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</si>
  <si>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</si>
  <si>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</si>
  <si>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</si>
  <si>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</si>
  <si>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</si>
  <si>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</si>
  <si>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</si>
  <si>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</si>
  <si>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</si>
  <si>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</si>
  <si>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</si>
  <si>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</si>
  <si>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</si>
  <si>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</si>
  <si>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</si>
  <si>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</si>
  <si>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</si>
  <si>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</si>
  <si>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</si>
  <si>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</si>
  <si>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</si>
  <si>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</si>
  <si>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</si>
  <si>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</si>
  <si>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</si>
  <si>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</si>
  <si>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</si>
  <si>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</si>
  <si>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</si>
  <si>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</si>
  <si>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</si>
  <si>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</si>
  <si>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</si>
  <si>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</si>
  <si>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</si>
  <si>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</si>
  <si>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</si>
  <si>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</si>
  <si>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</si>
  <si>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</si>
  <si>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</si>
  <si>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</si>
  <si>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</si>
  <si>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</si>
  <si>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</si>
  <si>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</si>
  <si>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</si>
  <si>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</si>
  <si>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</si>
  <si>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</si>
  <si>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</si>
  <si>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</si>
  <si>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</si>
  <si>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</si>
  <si>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</si>
  <si>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</si>
  <si>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</si>
  <si>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</si>
  <si>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</si>
  <si>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</si>
  <si>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</si>
  <si>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</si>
  <si>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</si>
  <si>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</si>
  <si>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</si>
  <si>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</si>
  <si>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</si>
  <si>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</si>
  <si>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</si>
  <si>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</si>
  <si>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</si>
  <si>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</si>
  <si>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</si>
  <si>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</si>
  <si>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</si>
  <si>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</si>
  <si>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</si>
  <si>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</si>
  <si>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</si>
  <si>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</si>
  <si>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</si>
  <si>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</si>
  <si>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</si>
  <si>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</si>
  <si>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</si>
  <si>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</si>
  <si>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</si>
  <si>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</si>
  <si>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</si>
  <si>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</si>
  <si>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</si>
  <si>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</si>
  <si>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</si>
  <si>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</si>
  <si>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</si>
  <si>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</si>
  <si>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</si>
  <si>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</si>
  <si>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</si>
  <si>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</si>
  <si>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</si>
  <si>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</si>
  <si>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</si>
  <si>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</si>
  <si>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</si>
  <si>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</si>
  <si>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</si>
  <si>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</si>
  <si>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</si>
  <si>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</si>
  <si>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</si>
  <si>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</si>
  <si>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</si>
  <si>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</si>
  <si>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</si>
  <si>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</si>
  <si>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</si>
  <si>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</si>
  <si>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</si>
  <si>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</si>
  <si>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</si>
  <si>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</si>
  <si>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</si>
  <si>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</si>
  <si>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</si>
  <si>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</si>
  <si>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</si>
  <si>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</si>
  <si>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</si>
  <si>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</si>
  <si>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</si>
  <si>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</si>
  <si>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</si>
  <si>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</si>
  <si>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</si>
  <si>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</si>
  <si>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</si>
  <si>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</si>
  <si>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</si>
  <si>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</si>
  <si>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</si>
  <si>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</si>
  <si>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</si>
  <si>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</si>
  <si>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</si>
  <si>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</si>
  <si>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</si>
  <si>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</si>
  <si>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</si>
  <si>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</si>
  <si>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</si>
  <si>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</si>
  <si>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</si>
  <si>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</si>
  <si>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</si>
  <si>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</si>
  <si>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</si>
  <si>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</si>
  <si>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</si>
  <si>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</si>
  <si>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</si>
  <si>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</si>
  <si>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</si>
  <si>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</si>
  <si>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</si>
  <si>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</si>
  <si>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</si>
  <si>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</si>
  <si>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</si>
  <si>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</si>
  <si>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</si>
  <si>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</si>
  <si>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</si>
  <si>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</si>
  <si>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</si>
  <si>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</si>
  <si>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</si>
  <si>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</si>
  <si>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</si>
  <si>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</si>
  <si>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</si>
  <si>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</si>
  <si>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</si>
  <si>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</si>
  <si>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</si>
  <si>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</si>
  <si>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</si>
  <si>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</si>
  <si>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</si>
  <si>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</si>
  <si>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</si>
  <si>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</si>
  <si>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</si>
  <si>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</si>
  <si>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</si>
  <si>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</si>
  <si>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</si>
  <si>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</si>
  <si>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</si>
  <si>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</si>
  <si>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</si>
  <si>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</si>
  <si>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</si>
  <si>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</si>
  <si>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</si>
  <si>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</si>
  <si>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</si>
  <si>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</si>
  <si>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</si>
  <si>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</si>
  <si>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</si>
  <si>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</si>
  <si>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</si>
  <si>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</si>
  <si>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</si>
  <si>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</si>
  <si>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</si>
  <si>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</si>
  <si>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</si>
  <si>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</si>
  <si>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</si>
  <si>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</si>
  <si>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</si>
  <si>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</si>
  <si>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</si>
  <si>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</si>
  <si>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</si>
  <si>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</si>
  <si>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</si>
  <si>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</si>
  <si>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</si>
  <si>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</si>
  <si>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</si>
  <si>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</si>
  <si>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</si>
  <si>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</si>
  <si>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</si>
  <si>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</si>
  <si>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</si>
  <si>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</si>
  <si>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</si>
  <si>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</si>
  <si>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</si>
  <si>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</si>
  <si>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</si>
  <si>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</si>
  <si>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</si>
  <si>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</si>
  <si>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</si>
  <si>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</si>
  <si>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</si>
  <si>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</si>
  <si>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</si>
  <si>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</si>
  <si>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</si>
  <si>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</si>
  <si>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</si>
  <si>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</si>
  <si>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</si>
  <si>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</si>
  <si>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</si>
  <si>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</si>
  <si>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</si>
  <si>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</si>
  <si>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</si>
  <si>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</si>
  <si>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</si>
  <si>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</si>
  <si>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</si>
  <si>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</si>
  <si>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</si>
  <si>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</si>
  <si>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</si>
  <si>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</si>
  <si>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</si>
  <si>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</si>
  <si>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</si>
  <si>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</si>
  <si>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</si>
  <si>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</si>
  <si>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</si>
  <si>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</si>
  <si>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</si>
  <si>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</si>
  <si>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</si>
  <si>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</si>
  <si>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</si>
  <si>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</si>
  <si>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</si>
  <si>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</si>
  <si>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</si>
  <si>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</si>
  <si>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</si>
  <si>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</si>
  <si>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</si>
  <si>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</si>
  <si>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</si>
  <si>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</si>
  <si>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</si>
  <si>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</si>
  <si>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</si>
  <si>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</si>
  <si>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</si>
  <si>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</si>
  <si>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</si>
  <si>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</si>
  <si>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</si>
  <si>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</si>
  <si>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</si>
  <si>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</si>
  <si>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</si>
  <si>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</si>
  <si>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</si>
  <si>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</si>
  <si>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</si>
  <si>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</si>
  <si>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</si>
  <si>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</si>
  <si>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</si>
  <si>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</si>
  <si>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</si>
  <si>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</si>
  <si>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</si>
  <si>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</si>
  <si>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</si>
  <si>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</si>
  <si>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</si>
  <si>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</si>
  <si>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</si>
  <si>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</si>
  <si>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</si>
  <si>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</si>
  <si>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</si>
  <si>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</si>
  <si>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</si>
  <si>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</si>
  <si>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</si>
  <si>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</si>
  <si>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</si>
  <si>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</si>
  <si>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</si>
  <si>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</si>
  <si>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</si>
  <si>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</si>
  <si>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</si>
  <si>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</si>
  <si>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</si>
  <si>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</si>
  <si>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</si>
  <si>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</si>
  <si>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</si>
  <si>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</si>
  <si>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</si>
  <si>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</si>
  <si>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</si>
  <si>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</si>
  <si>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</si>
  <si>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</si>
  <si>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</si>
  <si>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</si>
  <si>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</si>
  <si>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</si>
  <si>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</si>
  <si>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</si>
  <si>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</si>
  <si>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</si>
  <si>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</si>
  <si>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</si>
  <si>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</si>
  <si>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</si>
  <si>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</si>
  <si>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</si>
  <si>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</si>
  <si>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</si>
  <si>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</si>
  <si>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</si>
  <si>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</si>
  <si>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</si>
  <si>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</si>
  <si>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</si>
  <si>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</si>
  <si>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</si>
  <si>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</si>
  <si>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</si>
  <si>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</si>
  <si>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</si>
  <si>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</si>
  <si>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</si>
  <si>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</si>
  <si>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</si>
  <si>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</si>
  <si>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</si>
  <si>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</si>
  <si>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</si>
  <si>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</si>
  <si>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</si>
  <si>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</si>
  <si>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</si>
  <si>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</si>
  <si>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</si>
  <si>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</si>
  <si>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</si>
  <si>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</si>
  <si>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</si>
  <si>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</si>
  <si>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</si>
  <si>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</si>
  <si>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</si>
  <si>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</si>
  <si>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</si>
  <si>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</si>
  <si>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</si>
  <si>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</si>
  <si>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</si>
  <si>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</si>
  <si>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</si>
  <si>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</si>
  <si>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</si>
  <si>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</si>
  <si>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</si>
  <si>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</si>
  <si>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</si>
  <si>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</si>
  <si>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</si>
  <si>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</si>
  <si>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</si>
  <si>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</si>
  <si>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</si>
  <si>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</si>
  <si>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</si>
  <si>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</si>
  <si>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</si>
  <si>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</si>
  <si>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</si>
  <si>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</si>
  <si>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</si>
  <si>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</si>
  <si>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</si>
  <si>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</si>
  <si>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</si>
  <si>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</si>
  <si>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</si>
  <si>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</si>
  <si>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</si>
  <si>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</si>
  <si>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</si>
  <si>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</si>
  <si>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</si>
  <si>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</si>
  <si>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</si>
  <si>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</si>
  <si>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</si>
  <si>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</si>
  <si>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</si>
  <si>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</si>
  <si>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</si>
  <si>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</si>
  <si>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</si>
  <si>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</si>
  <si>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</si>
  <si>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</si>
  <si>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</si>
  <si>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</si>
  <si>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</si>
  <si>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</si>
  <si>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</si>
  <si>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</si>
  <si>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</si>
  <si>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</si>
  <si>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</si>
  <si>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</si>
  <si>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</si>
  <si>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</si>
  <si>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</si>
  <si>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</si>
  <si>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</si>
  <si>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</si>
  <si>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</si>
  <si>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</si>
  <si>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</si>
  <si>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</si>
  <si>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</si>
  <si>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</si>
  <si>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</si>
  <si>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</si>
  <si>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</si>
  <si>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</si>
  <si>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</si>
  <si>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</si>
  <si>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</si>
  <si>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</si>
  <si>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</si>
  <si>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</si>
  <si>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</si>
  <si>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</si>
  <si>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</si>
  <si>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</si>
  <si>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</si>
  <si>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</si>
  <si>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</si>
  <si>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</si>
  <si>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</si>
  <si>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</si>
  <si>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</si>
  <si>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</si>
  <si>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</si>
  <si>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</si>
  <si>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</si>
  <si>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</si>
  <si>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</si>
  <si>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</si>
  <si>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</si>
  <si>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</si>
  <si>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</si>
  <si>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</si>
  <si>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</si>
  <si>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</si>
  <si>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</si>
  <si>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</si>
  <si>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</si>
  <si>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</si>
  <si>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</si>
  <si>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</si>
  <si>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</si>
  <si>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</si>
  <si>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</si>
  <si>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</si>
  <si>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</si>
  <si>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</si>
  <si>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</si>
  <si>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</si>
  <si>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</si>
  <si>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</si>
  <si>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</si>
  <si>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</si>
  <si>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</si>
  <si>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</si>
  <si>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</si>
  <si>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</si>
  <si>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</si>
  <si>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</si>
  <si>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</si>
  <si>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</si>
  <si>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</si>
  <si>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</si>
  <si>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</si>
  <si>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</si>
  <si>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</si>
  <si>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</si>
  <si>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</si>
  <si>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</si>
  <si>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</si>
  <si>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</si>
  <si>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</si>
  <si>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</si>
  <si>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</si>
  <si>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</si>
  <si>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</si>
  <si>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</si>
  <si>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</si>
  <si>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</si>
  <si>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</si>
  <si>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</si>
  <si>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</si>
  <si>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</si>
  <si>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</si>
  <si>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</si>
  <si>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</si>
  <si>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</si>
  <si>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</si>
  <si>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</si>
  <si>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</si>
  <si>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</si>
  <si>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</si>
  <si>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</si>
  <si>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</si>
  <si>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</si>
  <si>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</si>
  <si>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</si>
  <si>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</si>
  <si>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</si>
  <si>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</si>
  <si>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</si>
  <si>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</si>
  <si>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</si>
  <si>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</si>
  <si>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</si>
  <si>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</si>
  <si>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</si>
  <si>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</si>
  <si>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</si>
  <si>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</si>
  <si>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</si>
  <si>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</si>
  <si>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</si>
  <si>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</si>
  <si>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</si>
  <si>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</si>
  <si>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</si>
  <si>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</si>
  <si>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</si>
  <si>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</si>
  <si>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</si>
  <si>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</si>
  <si>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</si>
  <si>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</si>
  <si>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</si>
  <si>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</si>
  <si>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</si>
  <si>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</si>
  <si>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</si>
  <si>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</si>
  <si>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</si>
  <si>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</si>
  <si>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</si>
  <si>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</si>
  <si>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</si>
  <si>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</si>
  <si>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</si>
  <si>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</si>
  <si>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</si>
  <si>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</si>
  <si>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</si>
  <si>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</si>
  <si>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</si>
  <si>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</si>
  <si>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</si>
  <si>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</si>
  <si>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</si>
  <si>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</si>
  <si>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</si>
  <si>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</si>
  <si>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</si>
  <si>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</si>
  <si>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</si>
  <si>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</si>
  <si>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</si>
  <si>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</si>
  <si>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</si>
  <si>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</si>
  <si>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</si>
  <si>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</si>
  <si>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</si>
  <si>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</si>
  <si>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</si>
  <si>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</si>
  <si>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</si>
  <si>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</si>
  <si>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</si>
  <si>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</si>
  <si>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</si>
  <si>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</si>
  <si>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</si>
  <si>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</si>
  <si>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</si>
  <si>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</si>
  <si>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</si>
  <si>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</si>
  <si>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</si>
  <si>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</si>
  <si>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</si>
  <si>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</si>
  <si>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</si>
  <si>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</si>
  <si>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</si>
  <si>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</si>
  <si>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</si>
  <si>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</si>
  <si>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</si>
  <si>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</si>
  <si>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</si>
  <si>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</si>
  <si>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</si>
  <si>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</si>
  <si>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</si>
  <si>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</si>
  <si>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</si>
  <si>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</si>
  <si>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</si>
  <si>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</si>
  <si>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</si>
  <si>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</si>
  <si>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</si>
  <si>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</si>
  <si>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</si>
  <si>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</si>
  <si>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</si>
  <si>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</si>
  <si>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</si>
  <si>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</si>
  <si>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</si>
  <si>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</si>
  <si>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</si>
  <si>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</si>
  <si>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</si>
  <si>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</si>
  <si>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</si>
  <si>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</si>
  <si>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</si>
  <si>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</si>
  <si>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</si>
  <si>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</si>
  <si>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</si>
  <si>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</si>
  <si>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</si>
  <si>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</si>
  <si>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</si>
  <si>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</si>
  <si>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</si>
  <si>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</si>
  <si>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</si>
  <si>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</si>
  <si>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</si>
  <si>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</si>
  <si>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</si>
  <si>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</si>
  <si>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</si>
  <si>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</si>
  <si>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</si>
  <si>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</si>
  <si>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</si>
  <si>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</si>
  <si>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</si>
  <si>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</si>
  <si>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</si>
  <si>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</si>
  <si>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</si>
  <si>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</si>
  <si>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</si>
  <si>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</si>
  <si>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</si>
  <si>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</si>
  <si>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</si>
  <si>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</si>
  <si>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</si>
  <si>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</si>
  <si>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</si>
  <si>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</si>
  <si>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</si>
  <si>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</si>
  <si>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</si>
  <si>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</si>
  <si>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</si>
  <si>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</si>
  <si>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</si>
  <si>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</si>
  <si>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</si>
  <si>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</si>
  <si>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</si>
  <si>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</si>
  <si>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</si>
  <si>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</si>
  <si>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</si>
  <si>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</si>
  <si>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</si>
  <si>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</si>
  <si>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</si>
  <si>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</si>
  <si>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</si>
  <si>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</si>
  <si>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</si>
  <si>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</si>
  <si>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</si>
  <si>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</si>
  <si>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</si>
  <si>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</si>
  <si>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</si>
  <si>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</si>
  <si>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</si>
  <si>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</si>
  <si>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</si>
  <si>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</si>
  <si>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</si>
  <si>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</si>
  <si>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</si>
  <si>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</si>
  <si>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</si>
  <si>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</si>
  <si>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</si>
  <si>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</si>
  <si>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</si>
  <si>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</si>
  <si>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</si>
  <si>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</si>
  <si>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</si>
  <si>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</si>
  <si>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</si>
  <si>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</si>
  <si>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</si>
  <si>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</si>
  <si>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</si>
  <si>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</si>
  <si>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</si>
  <si>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</si>
  <si>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</si>
  <si>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</si>
  <si>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</si>
  <si>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</si>
  <si>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</si>
  <si>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</si>
  <si>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</si>
  <si>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</si>
  <si>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</si>
  <si>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</si>
  <si>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</si>
  <si>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</si>
  <si>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</si>
  <si>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</si>
  <si>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</si>
  <si>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</si>
  <si>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</si>
  <si>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</si>
  <si>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</si>
  <si>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</si>
  <si>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</si>
  <si>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</si>
  <si>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</si>
  <si>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</si>
  <si>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</si>
  <si>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</si>
  <si>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</si>
  <si>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</si>
  <si>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</si>
  <si>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</si>
  <si>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</si>
  <si>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</si>
  <si>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</si>
  <si>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</si>
  <si>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</si>
  <si>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</si>
  <si>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</si>
  <si>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</si>
  <si>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</si>
  <si>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</si>
  <si>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</si>
  <si>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</si>
  <si>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</si>
  <si>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</si>
  <si>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</si>
  <si>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</si>
  <si>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</si>
  <si>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</si>
  <si>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</si>
  <si>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</si>
  <si>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</si>
  <si>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</si>
  <si>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</si>
  <si>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</si>
  <si>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</si>
  <si>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</si>
  <si>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</si>
  <si>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</si>
  <si>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</si>
  <si>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</si>
  <si>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</si>
  <si>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</si>
  <si>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</si>
  <si>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</si>
  <si>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</si>
  <si>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</si>
  <si>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</si>
  <si>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</si>
  <si>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</si>
  <si>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</si>
  <si>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</si>
  <si>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</si>
  <si>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</si>
  <si>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</si>
  <si>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</si>
  <si>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</si>
  <si>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</si>
  <si>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</si>
  <si>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</si>
  <si>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</si>
  <si>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</si>
  <si>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</si>
  <si>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</si>
  <si>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</si>
  <si>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</si>
  <si>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</si>
  <si>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</si>
  <si>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</si>
  <si>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</si>
  <si>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</si>
  <si>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</si>
  <si>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</si>
  <si>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</si>
  <si>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</si>
  <si>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</si>
  <si>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</si>
  <si>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</si>
  <si>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</si>
  <si>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</si>
  <si>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</si>
  <si>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</si>
  <si>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</si>
  <si>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</si>
  <si>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</si>
  <si>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</si>
  <si>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</si>
  <si>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</si>
  <si>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</si>
  <si>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</si>
  <si>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</si>
  <si>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</si>
  <si>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</si>
  <si>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</si>
  <si>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</si>
  <si>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</si>
  <si>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</si>
  <si>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</si>
  <si>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</si>
  <si>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</si>
  <si>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</si>
  <si>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</si>
  <si>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</si>
  <si>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</si>
  <si>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</si>
  <si>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</si>
  <si>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</si>
  <si>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</si>
  <si>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</si>
  <si>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</si>
  <si>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</si>
  <si>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</si>
  <si>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</si>
  <si>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</si>
  <si>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</si>
  <si>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</si>
  <si>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</si>
  <si>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</si>
  <si>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</si>
  <si>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</si>
  <si>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</si>
  <si>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</si>
  <si>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</si>
  <si>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</si>
  <si>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</si>
  <si>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</si>
  <si>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</si>
  <si>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</si>
  <si>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</si>
  <si>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</si>
  <si>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</si>
  <si>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</si>
  <si>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</si>
  <si>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</si>
  <si>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</si>
  <si>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</si>
  <si>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</si>
  <si>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</si>
  <si>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</si>
  <si>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</si>
  <si>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</si>
  <si>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</si>
  <si>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</si>
  <si>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</si>
  <si>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</si>
  <si>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</si>
  <si>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</si>
  <si>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</si>
  <si>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</si>
  <si>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</si>
  <si>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</si>
  <si>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</si>
  <si>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</si>
  <si>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</si>
  <si>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</si>
  <si>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</si>
  <si>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</si>
  <si>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</si>
  <si>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</si>
  <si>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</si>
  <si>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</si>
  <si>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</si>
  <si>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</si>
  <si>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</si>
  <si>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</si>
  <si>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</si>
  <si>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</si>
  <si>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</si>
  <si>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</si>
  <si>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</si>
  <si>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</si>
  <si>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</si>
  <si>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</si>
  <si>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</si>
  <si>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</si>
  <si>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</si>
  <si>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</si>
  <si>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</si>
  <si>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</si>
  <si>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</si>
  <si>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</si>
  <si>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</si>
  <si>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</si>
  <si>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</si>
  <si>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</si>
  <si>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</si>
  <si>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</si>
  <si>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</si>
  <si>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</si>
  <si>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</si>
  <si>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</si>
  <si>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</si>
  <si>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</si>
  <si>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</si>
  <si>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</si>
  <si>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</si>
  <si>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</si>
  <si>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</si>
  <si>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</si>
  <si>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</si>
  <si>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</si>
  <si>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</si>
  <si>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</si>
  <si>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</si>
  <si>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</si>
  <si>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</si>
  <si>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</si>
  <si>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</si>
  <si>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</si>
  <si>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</si>
  <si>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</si>
  <si>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</si>
  <si>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</si>
  <si>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</si>
  <si>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</si>
  <si>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</si>
  <si>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</si>
  <si>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</si>
  <si>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</si>
  <si>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</si>
  <si>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</si>
  <si>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</si>
  <si>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</si>
  <si>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</si>
  <si>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</si>
  <si>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</si>
  <si>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</si>
  <si>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</si>
  <si>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</si>
  <si>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</si>
  <si>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</si>
  <si>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</si>
  <si>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</si>
  <si>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</si>
  <si>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</si>
  <si>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</si>
  <si>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</si>
  <si>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</si>
  <si>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</si>
  <si>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</si>
  <si>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</si>
  <si>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</si>
  <si>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</si>
  <si>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</si>
  <si>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</si>
  <si>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</si>
  <si>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</si>
  <si>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</si>
  <si>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</si>
  <si>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</si>
  <si>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</si>
  <si>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</si>
  <si>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</si>
  <si>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</si>
  <si>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</si>
  <si>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</si>
  <si>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</si>
  <si>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</si>
  <si>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</si>
  <si>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</si>
  <si>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</si>
  <si>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</si>
  <si>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</si>
  <si>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</si>
  <si>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</si>
  <si>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</si>
  <si>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</si>
  <si>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</si>
  <si>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</si>
  <si>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</si>
  <si>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</si>
  <si>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</si>
  <si>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</si>
  <si>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</si>
  <si>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</si>
  <si>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</si>
  <si>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</si>
  <si>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</si>
  <si>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</si>
  <si>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</si>
  <si>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</si>
  <si>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</si>
  <si>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</si>
  <si>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</si>
  <si>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</si>
  <si>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</si>
  <si>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</si>
  <si>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</si>
  <si>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</si>
  <si>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</si>
  <si>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</si>
  <si>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</si>
  <si>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</si>
  <si>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</si>
  <si>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</si>
  <si>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</si>
  <si>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</si>
  <si>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</si>
  <si>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</si>
  <si>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</si>
  <si>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</si>
  <si>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</si>
  <si>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</si>
  <si>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</si>
  <si>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</si>
  <si>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</si>
  <si>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</si>
  <si>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</si>
  <si>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</si>
  <si>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</si>
  <si>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</si>
  <si>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</si>
  <si>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</si>
  <si>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</si>
  <si>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</si>
  <si>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</si>
  <si>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</si>
  <si>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</si>
  <si>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</si>
  <si>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</si>
  <si>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</si>
  <si>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</si>
  <si>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</si>
  <si>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</si>
  <si>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</si>
  <si>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</si>
  <si>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</si>
  <si>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</si>
  <si>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</si>
  <si>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</si>
  <si>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</si>
  <si>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</si>
  <si>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</si>
  <si>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</si>
  <si>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</si>
  <si>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</si>
  <si>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</si>
  <si>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</si>
  <si>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</si>
  <si>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</si>
  <si>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</si>
  <si>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</si>
  <si>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</si>
  <si>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</si>
  <si>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</si>
  <si>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</si>
  <si>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</si>
  <si>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</si>
  <si>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</si>
  <si>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</si>
  <si>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</si>
  <si>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</si>
  <si>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</si>
  <si>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</si>
  <si>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</si>
  <si>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</si>
  <si>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</si>
  <si>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</si>
  <si>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</si>
  <si>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</si>
  <si>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</si>
  <si>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</si>
  <si>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</si>
  <si>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</si>
  <si>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</si>
  <si>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</si>
  <si>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</si>
  <si>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</si>
  <si>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</si>
  <si>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</si>
  <si>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</si>
  <si>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</si>
  <si>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</si>
  <si>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</si>
  <si>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</si>
  <si>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</si>
  <si>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</si>
  <si>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</si>
  <si>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</si>
  <si>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</si>
  <si>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</si>
  <si>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</si>
  <si>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</si>
  <si>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</si>
  <si>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</si>
  <si>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</si>
  <si>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</si>
  <si>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</si>
  <si>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</si>
  <si>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</si>
  <si>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</si>
  <si>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</si>
  <si>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</si>
  <si>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</si>
  <si>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</si>
  <si>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</si>
  <si>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</si>
  <si>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</si>
  <si>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</si>
  <si>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</si>
  <si>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</si>
  <si>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</si>
  <si>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</si>
  <si>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</si>
  <si>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</si>
  <si>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</si>
  <si>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</si>
  <si>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</si>
  <si>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</si>
  <si>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</si>
  <si>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</si>
  <si>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</si>
  <si>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</si>
  <si>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</si>
  <si>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</si>
  <si>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</si>
  <si>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</si>
  <si>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</si>
  <si>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</si>
  <si>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</si>
  <si>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</si>
  <si>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</si>
  <si>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</si>
  <si>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</si>
  <si>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</si>
  <si>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</si>
  <si>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</si>
  <si>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</si>
  <si>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</si>
  <si>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</si>
  <si>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</si>
  <si>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</si>
  <si>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</si>
  <si>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</si>
  <si>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</si>
  <si>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</si>
  <si>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</si>
  <si>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</si>
  <si>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</si>
  <si>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</si>
  <si>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</si>
  <si>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</si>
  <si>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</si>
  <si>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</si>
  <si>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</si>
  <si>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</si>
  <si>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</si>
  <si>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</si>
  <si>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</si>
  <si>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</si>
  <si>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</si>
  <si>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</si>
  <si>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</si>
  <si>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</si>
  <si>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</si>
  <si>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</si>
  <si>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</si>
  <si>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</si>
  <si>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</si>
  <si>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</si>
  <si>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</si>
  <si>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</si>
  <si>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</si>
  <si>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</si>
  <si>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</si>
  <si>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</si>
  <si>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</si>
  <si>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</si>
  <si>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</si>
  <si>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</si>
  <si>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</si>
  <si>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</si>
  <si>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</si>
  <si>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</si>
  <si>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</si>
  <si>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</si>
  <si>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</si>
  <si>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</si>
  <si>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</si>
  <si>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</si>
  <si>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</si>
  <si>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</si>
  <si>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</si>
  <si>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</si>
  <si>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</si>
  <si>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</si>
  <si>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</si>
  <si>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</si>
  <si>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</si>
  <si>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</si>
  <si>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</si>
  <si>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</si>
  <si>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</si>
  <si>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</si>
  <si>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</si>
  <si>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</si>
  <si>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</si>
  <si>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</si>
  <si>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</si>
  <si>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</si>
  <si>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</si>
  <si>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</si>
  <si>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</si>
  <si>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</si>
  <si>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</si>
  <si>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</si>
  <si>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</si>
  <si>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</si>
  <si>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</si>
  <si>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</si>
  <si>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</si>
  <si>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</si>
  <si>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</si>
  <si>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</si>
  <si>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</si>
  <si>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</si>
  <si>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</si>
  <si>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</si>
  <si>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</si>
  <si>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</si>
  <si>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</si>
  <si>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</si>
  <si>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</si>
  <si>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</si>
  <si>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</si>
  <si>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</si>
  <si>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</si>
  <si>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</si>
  <si>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</si>
  <si>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</si>
  <si>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</si>
  <si>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</si>
  <si>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</si>
  <si>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</si>
  <si>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</si>
  <si>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</si>
  <si>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</si>
  <si>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</si>
  <si>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</si>
  <si>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</si>
  <si>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</si>
  <si>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</si>
  <si>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</si>
  <si>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</si>
  <si>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</si>
  <si>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</si>
  <si>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</si>
  <si>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</si>
  <si>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</si>
  <si>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</si>
  <si>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</si>
  <si>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</si>
  <si>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</si>
  <si>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</si>
  <si>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</si>
  <si>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</si>
  <si>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</si>
  <si>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</si>
  <si>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</si>
  <si>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</si>
  <si>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</si>
  <si>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</si>
  <si>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</si>
  <si>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</si>
  <si>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</si>
  <si>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</si>
  <si>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</si>
  <si>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</si>
  <si>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</si>
  <si>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</si>
  <si>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</si>
  <si>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</si>
  <si>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</si>
  <si>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</si>
  <si>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</si>
  <si>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</si>
  <si>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</si>
  <si>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</si>
  <si>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</si>
  <si>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</si>
  <si>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</si>
  <si>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</si>
  <si>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</si>
  <si>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</si>
  <si>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</si>
  <si>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</si>
  <si>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</si>
  <si>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</si>
  <si>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</si>
  <si>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</si>
  <si>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</si>
  <si>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</si>
  <si>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</si>
  <si>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</si>
  <si>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</si>
  <si>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</si>
  <si>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</si>
  <si>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</si>
  <si>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</si>
  <si>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</si>
  <si>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</si>
  <si>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</si>
  <si>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</si>
  <si>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</si>
  <si>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</si>
  <si>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</si>
  <si>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</si>
  <si>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</si>
  <si>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</si>
  <si>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</si>
  <si>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</si>
  <si>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</si>
  <si>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</si>
  <si>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</si>
  <si>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</si>
  <si>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</si>
  <si>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</si>
  <si>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</si>
  <si>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</si>
  <si>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</si>
  <si>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</si>
  <si>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</si>
  <si>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</si>
  <si>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</si>
  <si>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</si>
  <si>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</si>
  <si>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</si>
  <si>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</si>
  <si>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</si>
  <si>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</si>
  <si>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</si>
  <si>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</si>
  <si>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</si>
  <si>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</si>
  <si>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</si>
  <si>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</si>
  <si>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</si>
  <si>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</si>
  <si>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</si>
  <si>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</si>
  <si>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</si>
  <si>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</si>
  <si>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</si>
  <si>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</si>
  <si>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</si>
  <si>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</si>
  <si>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</si>
  <si>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</si>
  <si>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</si>
  <si>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</si>
  <si>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</si>
  <si>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</si>
  <si>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</si>
  <si>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</si>
  <si>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</si>
  <si>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</si>
  <si>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</si>
  <si>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</si>
  <si>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</si>
  <si>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</si>
  <si>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</si>
  <si>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</si>
  <si>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</si>
  <si>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</si>
  <si>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</si>
  <si>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</si>
  <si>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</si>
  <si>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</si>
  <si>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</si>
  <si>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</si>
  <si>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</si>
  <si>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</si>
  <si>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</si>
  <si>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</si>
  <si>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</si>
  <si>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</si>
  <si>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</si>
  <si>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</si>
  <si>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</si>
  <si>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</si>
  <si>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</si>
  <si>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</si>
  <si>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</si>
  <si>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</si>
  <si>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</si>
  <si>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</si>
  <si>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</si>
  <si>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</si>
  <si>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</si>
  <si>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</si>
  <si>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</si>
  <si>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</si>
  <si>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</si>
  <si>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</si>
  <si>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</si>
  <si>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</si>
  <si>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</si>
  <si>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</si>
  <si>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</si>
  <si>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</si>
  <si>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</si>
  <si>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</si>
  <si>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</si>
  <si>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</si>
  <si>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</si>
  <si>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</si>
  <si>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</si>
  <si>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</si>
  <si>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</si>
  <si>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</si>
  <si>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</si>
  <si>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</si>
  <si>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</si>
  <si>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</si>
  <si>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</si>
  <si>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</si>
  <si>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</si>
  <si>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</si>
  <si>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</si>
  <si>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</si>
  <si>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</si>
  <si>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</si>
  <si>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</si>
  <si>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</si>
  <si>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</si>
  <si>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</si>
  <si>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</si>
  <si>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</si>
  <si>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</si>
  <si>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</si>
  <si>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</si>
  <si>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</si>
  <si>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</si>
  <si>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</si>
  <si>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</si>
  <si>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</si>
  <si>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</si>
  <si>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</si>
  <si>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</si>
  <si>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</si>
  <si>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</si>
  <si>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</si>
  <si>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</si>
  <si>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</si>
  <si>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</si>
  <si>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</si>
  <si>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</si>
  <si>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</si>
  <si>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</si>
  <si>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</si>
  <si>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</si>
  <si>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</si>
  <si>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</si>
  <si>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</si>
  <si>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</si>
  <si>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</si>
  <si>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</si>
  <si>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</si>
  <si>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</si>
  <si>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</si>
  <si>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</si>
  <si>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</si>
  <si>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</si>
  <si>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</si>
  <si>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</si>
  <si>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</si>
  <si>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</si>
  <si>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</si>
  <si>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</si>
  <si>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</si>
  <si>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</si>
  <si>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</si>
  <si>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</si>
  <si>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</si>
  <si>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</si>
  <si>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</si>
  <si>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</si>
  <si>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</si>
  <si>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</si>
  <si>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</si>
  <si>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</si>
  <si>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</si>
  <si>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</si>
  <si>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</si>
  <si>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</si>
  <si>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</si>
  <si>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</si>
  <si>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</si>
  <si>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</si>
  <si>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</si>
  <si>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</si>
  <si>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</si>
  <si>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</si>
  <si>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</si>
  <si>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</si>
  <si>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</si>
  <si>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</si>
  <si>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</si>
  <si>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</si>
  <si>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</si>
  <si>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</si>
  <si>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</si>
  <si>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</si>
  <si>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</si>
  <si>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</si>
  <si>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</si>
  <si>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</si>
  <si>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</si>
  <si>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</si>
  <si>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</si>
  <si>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</si>
  <si>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</si>
  <si>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</si>
  <si>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</si>
  <si>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</si>
  <si>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</si>
  <si>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</si>
  <si>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</si>
  <si>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</si>
  <si>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</si>
  <si>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</si>
  <si>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</si>
  <si>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</si>
  <si>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</si>
  <si>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</si>
  <si>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</si>
  <si>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</si>
  <si>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</si>
  <si>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</si>
  <si>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</si>
  <si>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</si>
  <si>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</si>
  <si>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</si>
  <si>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</si>
  <si>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</si>
  <si>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</si>
  <si>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</si>
  <si>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</si>
  <si>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</si>
  <si>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</si>
  <si>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</si>
  <si>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</si>
  <si>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</si>
  <si>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</si>
  <si>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</si>
  <si>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</si>
  <si>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</si>
  <si>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</si>
  <si>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</si>
  <si>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</si>
  <si>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</si>
  <si>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</si>
  <si>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</si>
  <si>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</si>
  <si>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</si>
  <si>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</si>
  <si>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</si>
  <si>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</si>
  <si>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</si>
  <si>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</si>
  <si>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</si>
  <si>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</si>
  <si>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</si>
  <si>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</si>
  <si>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</si>
  <si>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</si>
  <si>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</si>
  <si>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</si>
  <si>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</si>
  <si>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</si>
  <si>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</si>
  <si>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</si>
  <si>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</si>
  <si>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</si>
  <si>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</si>
  <si>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</si>
  <si>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</si>
  <si>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</si>
  <si>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</si>
  <si>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</si>
  <si>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</si>
  <si>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</si>
  <si>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</si>
  <si>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</si>
  <si>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</si>
  <si>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</si>
  <si>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</si>
  <si>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</si>
  <si>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</si>
  <si>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</si>
  <si>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</si>
  <si>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</si>
  <si>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</si>
  <si>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</si>
  <si>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</si>
  <si>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</si>
  <si>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</si>
  <si>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</si>
  <si>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</si>
  <si>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</si>
  <si>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</si>
  <si>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</si>
  <si>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</si>
  <si>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</si>
  <si>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</si>
  <si>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</si>
  <si>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</si>
  <si>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</si>
  <si>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</si>
  <si>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</si>
  <si>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</si>
  <si>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</si>
  <si>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</si>
  <si>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</si>
  <si>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</si>
  <si>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</si>
  <si>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</si>
  <si>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</si>
  <si>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</si>
  <si>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</si>
  <si>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</si>
  <si>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</si>
  <si>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</si>
  <si>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</si>
  <si>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</si>
  <si>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</si>
  <si>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</si>
  <si>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</si>
  <si>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</si>
  <si>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</si>
  <si>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</si>
  <si>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</si>
  <si>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</si>
  <si>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</si>
  <si>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</si>
  <si>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</si>
  <si>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</si>
  <si>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</si>
  <si>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</si>
  <si>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</si>
  <si>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</si>
  <si>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</si>
  <si>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</si>
  <si>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</si>
  <si>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</si>
  <si>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</si>
  <si>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</si>
  <si>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</si>
  <si>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</si>
  <si>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</si>
  <si>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</si>
  <si>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</si>
  <si>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</si>
  <si>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</si>
  <si>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</si>
  <si>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</si>
  <si>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</si>
  <si>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</si>
  <si>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</si>
  <si>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</si>
  <si>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</si>
  <si>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</si>
  <si>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</si>
  <si>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</si>
  <si>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</si>
  <si>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</si>
  <si>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</si>
  <si>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</si>
  <si>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</si>
  <si>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</si>
  <si>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</si>
  <si>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</si>
  <si>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</si>
  <si>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</si>
  <si>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</si>
  <si>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</si>
  <si>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</si>
  <si>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</si>
  <si>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</si>
  <si>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</si>
  <si>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</si>
  <si>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</si>
  <si>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</si>
  <si>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</si>
  <si>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</si>
  <si>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</si>
  <si>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</si>
  <si>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</si>
  <si>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</si>
  <si>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</si>
  <si>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</si>
  <si>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</si>
  <si>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</si>
  <si>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</si>
  <si>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</si>
  <si>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</si>
  <si>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</si>
  <si>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</si>
  <si>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</si>
  <si>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</si>
  <si>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</si>
  <si>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</si>
  <si>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</si>
  <si>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</si>
  <si>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</si>
  <si>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</si>
  <si>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</si>
  <si>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</si>
  <si>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</si>
  <si>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</si>
  <si>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</si>
  <si>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</si>
  <si>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</si>
  <si>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</si>
  <si>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</si>
  <si>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</si>
  <si>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</si>
  <si>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</si>
  <si>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</si>
  <si>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</si>
  <si>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</si>
  <si>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</si>
  <si>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</si>
  <si>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</si>
  <si>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</si>
  <si>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</si>
  <si>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</si>
  <si>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</si>
  <si>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</si>
  <si>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</si>
  <si>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</si>
  <si>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</si>
  <si>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</si>
  <si>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</si>
  <si>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</si>
  <si>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</si>
  <si>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</si>
  <si>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</si>
  <si>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</si>
  <si>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</si>
  <si>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</si>
  <si>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</si>
  <si>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</si>
  <si>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</si>
  <si>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</si>
  <si>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</si>
  <si>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</si>
  <si>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</si>
  <si>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</si>
  <si>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</si>
  <si>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</si>
  <si>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</si>
  <si>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</si>
  <si>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</si>
  <si>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</si>
  <si>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</si>
  <si>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</si>
  <si>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</si>
  <si>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</si>
  <si>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</si>
  <si>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</si>
  <si>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</si>
  <si>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</si>
  <si>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</si>
  <si>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</si>
  <si>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</si>
  <si>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</si>
  <si>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</si>
  <si>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</si>
  <si>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</si>
  <si>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</si>
  <si>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</si>
  <si>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</si>
  <si>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</si>
  <si>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</si>
  <si>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</si>
  <si>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</si>
  <si>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</si>
  <si>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</si>
  <si>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</si>
  <si>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</si>
  <si>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</si>
  <si>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</si>
  <si>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</si>
  <si>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</si>
  <si>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</si>
  <si>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</si>
  <si>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</si>
  <si>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</si>
  <si>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</si>
  <si>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</si>
  <si>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</si>
  <si>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</si>
  <si>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</si>
  <si>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</si>
  <si>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</si>
  <si>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</si>
  <si>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</si>
  <si>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</si>
  <si>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</si>
  <si>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</si>
  <si>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</si>
  <si>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</si>
  <si>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</si>
  <si>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</si>
  <si>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</si>
  <si>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</si>
  <si>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</si>
  <si>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</si>
  <si>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</si>
  <si>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</si>
  <si>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</si>
  <si>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</si>
  <si>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</si>
  <si>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</si>
  <si>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</si>
  <si>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</si>
  <si>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</si>
  <si>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</si>
  <si>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</si>
  <si>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</si>
  <si>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</si>
  <si>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</si>
  <si>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</si>
  <si>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</si>
  <si>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</si>
  <si>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</si>
  <si>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</si>
  <si>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</si>
  <si>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</si>
  <si>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</si>
  <si>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</si>
  <si>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</si>
  <si>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</si>
  <si>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</si>
  <si>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</si>
  <si>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</si>
  <si>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</si>
  <si>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</si>
  <si>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</si>
  <si>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</si>
  <si>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</si>
  <si>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</si>
  <si>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</si>
  <si>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</si>
  <si>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</si>
  <si>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</si>
  <si>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</si>
  <si>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</si>
  <si>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</si>
  <si>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</si>
  <si>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</si>
  <si>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</si>
  <si>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</si>
  <si>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</si>
  <si>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</si>
  <si>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</si>
  <si>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</si>
  <si>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</si>
  <si>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</si>
  <si>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</si>
  <si>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</si>
  <si>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</si>
  <si>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</si>
  <si>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</si>
  <si>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</si>
  <si>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</si>
  <si>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</si>
  <si>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</si>
  <si>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</si>
  <si>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</si>
  <si>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</si>
  <si>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</si>
  <si>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</si>
  <si>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</si>
  <si>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</si>
  <si>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</si>
  <si>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</si>
  <si>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</si>
  <si>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</si>
  <si>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</si>
  <si>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</si>
  <si>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</si>
  <si>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</si>
  <si>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</si>
  <si>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</si>
  <si>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</si>
  <si>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</si>
  <si>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</si>
  <si>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</si>
  <si>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</si>
  <si>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</si>
  <si>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</si>
  <si>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</si>
  <si>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</si>
  <si>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</si>
  <si>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</si>
  <si>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</si>
  <si>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</si>
  <si>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</si>
  <si>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</si>
  <si>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</si>
  <si>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</si>
  <si>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</si>
  <si>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</si>
  <si>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</si>
  <si>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</si>
  <si>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</si>
  <si>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</si>
  <si>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</si>
  <si>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</si>
  <si>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</si>
  <si>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</si>
  <si>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</si>
  <si>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</si>
  <si>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</si>
  <si>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</si>
  <si>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</si>
  <si>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</si>
  <si>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</si>
  <si>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</si>
  <si>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</si>
  <si>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</si>
  <si>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</si>
  <si>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</si>
  <si>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</si>
  <si>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</si>
  <si>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</si>
  <si>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</si>
  <si>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</si>
  <si>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</si>
  <si>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</si>
  <si>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</si>
  <si>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</si>
  <si>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</si>
  <si>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</si>
  <si>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</si>
  <si>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</si>
  <si>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</si>
  <si>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</si>
  <si>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</si>
  <si>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</si>
  <si>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</si>
  <si>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</si>
  <si>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</si>
  <si>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</si>
  <si>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</si>
  <si>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</si>
  <si>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</si>
  <si>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</si>
  <si>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</si>
  <si>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</si>
  <si>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</si>
  <si>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</si>
  <si>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</si>
  <si>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</si>
  <si>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</si>
  <si>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</si>
  <si>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</si>
  <si>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</si>
  <si>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</si>
  <si>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</si>
  <si>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</si>
  <si>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</si>
  <si>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</si>
  <si>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</si>
  <si>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</si>
  <si>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</si>
  <si>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</si>
  <si>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</si>
  <si>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</si>
  <si>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</si>
  <si>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</si>
  <si>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</si>
  <si>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</si>
  <si>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</si>
  <si>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</si>
  <si>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</si>
  <si>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</si>
  <si>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</si>
  <si>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</si>
  <si>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</si>
  <si>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</si>
  <si>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</si>
  <si>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</si>
  <si>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</si>
  <si>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</si>
  <si>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</si>
  <si>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</si>
  <si>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</si>
  <si>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</si>
  <si>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</si>
  <si>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</si>
  <si>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</si>
  <si>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</si>
  <si>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</si>
  <si>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</si>
  <si>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</si>
  <si>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</si>
  <si>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</si>
  <si>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</si>
  <si>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</si>
  <si>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</si>
  <si>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</si>
  <si>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</si>
  <si>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</si>
  <si>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</si>
  <si>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</si>
  <si>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</si>
  <si>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</si>
  <si>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</si>
  <si>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</si>
  <si>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</si>
  <si>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</si>
  <si>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</si>
  <si>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</si>
  <si>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</si>
  <si>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</si>
  <si>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</si>
  <si>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</si>
  <si>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</si>
  <si>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</si>
  <si>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</si>
  <si>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</si>
  <si>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</si>
  <si>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</si>
  <si>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</si>
  <si>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</si>
  <si>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</si>
  <si>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</si>
  <si>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</si>
  <si>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</si>
  <si>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</si>
  <si>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</si>
  <si>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</si>
  <si>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</si>
  <si>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</si>
  <si>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</si>
  <si>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</si>
  <si>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</si>
  <si>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</si>
  <si>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</si>
  <si>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</si>
  <si>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</si>
  <si>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</si>
  <si>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</si>
  <si>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</si>
  <si>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</si>
  <si>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</si>
  <si>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</si>
  <si>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</si>
  <si>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</si>
  <si>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</si>
  <si>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</si>
  <si>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</si>
  <si>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</si>
  <si>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</si>
  <si>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</si>
  <si>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</si>
  <si>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</si>
  <si>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</si>
  <si>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</si>
  <si>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</si>
  <si>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</si>
  <si>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</si>
  <si>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</si>
  <si>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</si>
  <si>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</si>
  <si>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</si>
  <si>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</si>
  <si>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</si>
  <si>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</si>
  <si>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</si>
  <si>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</si>
  <si>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</si>
  <si>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</si>
  <si>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</si>
  <si>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</si>
  <si>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</si>
  <si>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</si>
  <si>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</si>
  <si>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</si>
  <si>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</si>
  <si>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</si>
  <si>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</si>
  <si>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</si>
  <si>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</si>
  <si>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</si>
  <si>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</si>
  <si>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</si>
  <si>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</si>
  <si>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</si>
  <si>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</si>
  <si>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</si>
  <si>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</si>
  <si>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</si>
  <si>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</si>
  <si>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</si>
  <si>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</si>
  <si>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</si>
  <si>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</si>
  <si>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</si>
  <si>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</si>
  <si>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</si>
  <si>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</si>
  <si>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</si>
  <si>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</si>
  <si>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</si>
  <si>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</si>
  <si>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</si>
  <si>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</si>
  <si>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</si>
  <si>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</si>
  <si>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</si>
  <si>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</si>
  <si>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</si>
  <si>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</si>
  <si>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</si>
  <si>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</si>
  <si>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</si>
  <si>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</si>
  <si>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</si>
  <si>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</si>
  <si>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</si>
  <si>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</si>
  <si>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</si>
  <si>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</si>
  <si>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</si>
  <si>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</si>
  <si>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</si>
  <si>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</si>
  <si>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</si>
  <si>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</si>
  <si>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</si>
  <si>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</si>
  <si>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</si>
  <si>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</si>
  <si>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</si>
  <si>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</si>
  <si>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</si>
  <si>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</si>
  <si>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</si>
  <si>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</si>
  <si>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</si>
  <si>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</si>
  <si>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</si>
  <si>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</si>
  <si>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</si>
  <si>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</si>
  <si>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</si>
  <si>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</si>
  <si>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</si>
  <si>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</si>
  <si>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</si>
  <si>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</si>
  <si>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</si>
  <si>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</si>
  <si>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</si>
  <si>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</si>
  <si>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</si>
  <si>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</si>
  <si>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</si>
  <si>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</si>
  <si>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</si>
  <si>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</si>
  <si>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</si>
  <si>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</si>
  <si>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</si>
  <si>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</si>
  <si>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</si>
  <si>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</si>
  <si>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</si>
  <si>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</si>
  <si>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</si>
  <si>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</si>
  <si>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</si>
  <si>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</si>
  <si>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</si>
  <si>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</si>
  <si>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</si>
  <si>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</si>
  <si>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</si>
  <si>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</si>
  <si>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</si>
  <si>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</si>
  <si>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</si>
  <si>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</si>
  <si>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</si>
  <si>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</si>
  <si>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</si>
  <si>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</si>
  <si>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</si>
  <si>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</si>
  <si>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</si>
  <si>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</si>
  <si>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</si>
  <si>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</si>
  <si>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</si>
  <si>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</si>
  <si>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</si>
  <si>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</si>
  <si>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</si>
  <si>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</si>
  <si>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</si>
  <si>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</si>
  <si>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</si>
  <si>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</si>
  <si>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</si>
  <si>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</si>
  <si>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</si>
  <si>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</si>
  <si>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</si>
  <si>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</si>
  <si>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</si>
  <si>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</si>
  <si>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</si>
  <si>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</si>
  <si>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</si>
  <si>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</si>
  <si>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</si>
  <si>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</si>
  <si>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</si>
  <si>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</si>
  <si>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</si>
  <si>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</si>
  <si>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</si>
  <si>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</si>
  <si>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</si>
  <si>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</si>
  <si>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</si>
  <si>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</si>
  <si>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</si>
  <si>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</si>
  <si>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</si>
  <si>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</si>
  <si>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</si>
  <si>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</si>
  <si>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</si>
  <si>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</si>
  <si>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</si>
  <si>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</si>
  <si>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</si>
  <si>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</si>
  <si>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</si>
  <si>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</si>
  <si>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</si>
  <si>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</si>
  <si>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</si>
  <si>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</si>
  <si>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</si>
  <si>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</si>
  <si>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</si>
  <si>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</si>
  <si>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</si>
  <si>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</si>
  <si>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</si>
  <si>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</si>
  <si>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</si>
  <si>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</si>
  <si>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</si>
  <si>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</si>
  <si>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</si>
  <si>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</si>
  <si>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</si>
  <si>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</si>
  <si>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</si>
  <si>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</si>
  <si>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</si>
  <si>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</si>
  <si>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</si>
  <si>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</si>
  <si>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</si>
  <si>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</si>
  <si>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</si>
  <si>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</si>
  <si>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</si>
  <si>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</si>
  <si>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</si>
  <si>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</si>
  <si>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</si>
  <si>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</si>
  <si>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</si>
  <si>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</si>
  <si>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</si>
  <si>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</si>
  <si>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</si>
  <si>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</si>
  <si>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</si>
  <si>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</si>
  <si>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</si>
  <si>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</si>
  <si>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</si>
  <si>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</si>
  <si>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</si>
  <si>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</si>
  <si>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</si>
  <si>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</si>
  <si>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</si>
  <si>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</si>
  <si>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</si>
  <si>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</si>
  <si>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</si>
  <si>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</si>
  <si>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</si>
  <si>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</si>
  <si>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</si>
  <si>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</si>
  <si>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</si>
  <si>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</si>
  <si>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</si>
  <si>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</si>
  <si>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</si>
  <si>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</si>
  <si>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</si>
  <si>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</si>
  <si>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</si>
  <si>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</si>
  <si>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</si>
  <si>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</si>
  <si>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</si>
  <si>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</si>
  <si>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</si>
  <si>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</si>
  <si>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</si>
  <si>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</si>
  <si>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</si>
  <si>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</si>
  <si>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</si>
  <si>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</si>
  <si>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</si>
  <si>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</si>
  <si>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</si>
  <si>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</si>
  <si>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</si>
  <si>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</si>
  <si>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</si>
  <si>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</si>
  <si>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</si>
  <si>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</si>
  <si>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</si>
  <si>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</si>
  <si>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</si>
  <si>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</si>
  <si>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</si>
  <si>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</si>
  <si>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</si>
  <si>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</si>
  <si>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</si>
  <si>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</si>
  <si>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</si>
  <si>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</si>
  <si>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</si>
  <si>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</si>
  <si>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</si>
  <si>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</si>
  <si>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</si>
  <si>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</si>
  <si>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</si>
  <si>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</si>
  <si>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</si>
  <si>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</si>
  <si>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</si>
  <si>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</si>
  <si>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</si>
  <si>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</si>
  <si>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</si>
  <si>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</si>
  <si>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</si>
  <si>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</si>
  <si>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</si>
  <si>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</si>
  <si>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</si>
  <si>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</si>
  <si>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</si>
  <si>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</si>
  <si>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</si>
  <si>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</si>
  <si>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</si>
  <si>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</si>
  <si>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</si>
  <si>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</si>
  <si>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</si>
  <si>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</si>
  <si>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</si>
  <si>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</si>
  <si>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</si>
  <si>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</si>
  <si>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</si>
  <si>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</si>
  <si>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</si>
  <si>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</si>
  <si>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</si>
  <si>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</si>
  <si>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</si>
  <si>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</si>
  <si>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</si>
  <si>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</si>
  <si>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</si>
  <si>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</si>
  <si>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</si>
  <si>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</si>
  <si>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</si>
  <si>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</si>
  <si>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</si>
  <si>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</si>
  <si>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</si>
  <si>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</si>
  <si>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</si>
  <si>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</si>
  <si>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</si>
  <si>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</si>
  <si>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</si>
  <si>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</si>
  <si>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</si>
  <si>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</si>
  <si>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</si>
  <si>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</si>
  <si>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</si>
  <si>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</si>
  <si>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</si>
  <si>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</si>
  <si>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</si>
  <si>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</si>
  <si>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</si>
  <si>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</si>
  <si>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</si>
  <si>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</si>
  <si>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</si>
  <si>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</si>
  <si>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</si>
  <si>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</si>
  <si>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</si>
  <si>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</si>
  <si>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</si>
  <si>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</si>
  <si>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</si>
  <si>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</si>
  <si>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</si>
  <si>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</si>
  <si>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</si>
  <si>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</si>
  <si>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</si>
  <si>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</si>
  <si>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</si>
  <si>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</si>
  <si>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</si>
  <si>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</si>
  <si>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</si>
  <si>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</si>
  <si>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</si>
  <si>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</si>
  <si>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</si>
  <si>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</si>
  <si>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</si>
  <si>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</si>
  <si>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</si>
  <si>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</si>
  <si>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</si>
  <si>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</si>
  <si>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</si>
  <si>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</si>
  <si>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</si>
  <si>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</si>
  <si>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</si>
  <si>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</si>
  <si>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</si>
  <si>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</si>
  <si>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</si>
  <si>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</si>
  <si>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</si>
  <si>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</si>
  <si>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</si>
  <si>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</si>
  <si>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</si>
  <si>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</si>
  <si>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</si>
  <si>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</si>
  <si>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</si>
  <si>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</si>
  <si>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</si>
  <si>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</si>
  <si>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</si>
  <si>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</si>
  <si>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</si>
  <si>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</si>
  <si>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</si>
  <si>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</si>
  <si>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</si>
  <si>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</si>
  <si>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</si>
  <si>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</si>
  <si>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</si>
  <si>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</si>
  <si>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</si>
  <si>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</si>
  <si>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</si>
  <si>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</si>
  <si>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</si>
  <si>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</si>
  <si>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</si>
  <si>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</si>
  <si>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</si>
  <si>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</si>
  <si>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</si>
  <si>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</si>
  <si>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</si>
  <si>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</si>
  <si>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</si>
  <si>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</si>
  <si>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</si>
  <si>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</si>
  <si>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</si>
  <si>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</si>
  <si>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</si>
  <si>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</si>
  <si>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</si>
  <si>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</si>
  <si>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</si>
  <si>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</si>
  <si>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</si>
  <si>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</si>
  <si>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</si>
  <si>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</si>
  <si>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</si>
  <si>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</si>
  <si>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</si>
  <si>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</si>
  <si>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</si>
  <si>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</si>
  <si>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</si>
  <si>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</si>
  <si>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</si>
  <si>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</si>
  <si>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</si>
  <si>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</si>
  <si>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</si>
  <si>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</si>
  <si>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</si>
  <si>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</si>
  <si>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</si>
  <si>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</si>
  <si>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</si>
  <si>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</si>
  <si>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</si>
  <si>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</si>
  <si>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</si>
  <si>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</si>
  <si>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</si>
  <si>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</si>
  <si>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</si>
  <si>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</si>
  <si>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</si>
  <si>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</si>
  <si>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</si>
  <si>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</si>
  <si>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</si>
  <si>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</si>
  <si>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</si>
  <si>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</si>
  <si>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</si>
  <si>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</si>
  <si>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</si>
  <si>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</si>
  <si>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</si>
  <si>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</si>
  <si>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</si>
  <si>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</si>
  <si>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</si>
  <si>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</si>
  <si>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</si>
  <si>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</si>
  <si>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</si>
  <si>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</si>
  <si>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</si>
  <si>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</si>
  <si>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</si>
  <si>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</si>
  <si>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</si>
  <si>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</si>
  <si>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</si>
  <si>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</si>
  <si>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</si>
  <si>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</si>
  <si>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</si>
  <si>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</si>
  <si>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</si>
  <si>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</si>
  <si>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</si>
  <si>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</si>
  <si>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</si>
  <si>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</si>
  <si>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</si>
  <si>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</si>
  <si>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</si>
  <si>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</si>
  <si>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</si>
  <si>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</si>
  <si>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</si>
  <si>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</si>
  <si>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</si>
  <si>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</si>
  <si>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</si>
  <si>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</si>
  <si>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</si>
  <si>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</si>
  <si>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</si>
  <si>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</si>
  <si>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</si>
  <si>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</si>
  <si>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</si>
  <si>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</si>
  <si>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</si>
  <si>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</si>
  <si>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</si>
  <si>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</si>
  <si>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</si>
  <si>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</si>
  <si>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</si>
  <si>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</si>
  <si>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</si>
  <si>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</si>
  <si>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</si>
  <si>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</si>
  <si>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</si>
  <si>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</si>
  <si>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</si>
  <si>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</si>
  <si>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</si>
  <si>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</si>
  <si>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</si>
  <si>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</si>
  <si>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</si>
  <si>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</si>
  <si>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</si>
  <si>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</si>
  <si>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</si>
  <si>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</si>
  <si>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</si>
  <si>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</si>
  <si>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</si>
  <si>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</si>
  <si>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</si>
  <si>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</si>
  <si>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</si>
  <si>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</si>
  <si>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</si>
  <si>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</si>
  <si>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</si>
  <si>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</si>
  <si>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</si>
  <si>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</si>
  <si>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</si>
  <si>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</si>
  <si>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</si>
  <si>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</si>
  <si>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</si>
  <si>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</si>
  <si>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</si>
  <si>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</si>
  <si>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</si>
  <si>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</si>
  <si>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</si>
  <si>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</si>
  <si>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</si>
  <si>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</si>
  <si>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</si>
  <si>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</si>
  <si>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</si>
  <si>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</si>
  <si>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</si>
  <si>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</si>
  <si>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</si>
  <si>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</si>
  <si>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</si>
  <si>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</si>
  <si>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</si>
  <si>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</si>
  <si>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</si>
  <si>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</si>
  <si>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</si>
  <si>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</si>
  <si>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</si>
  <si>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</si>
  <si>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</si>
  <si>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</si>
  <si>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</si>
  <si>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</si>
  <si>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</si>
  <si>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</si>
  <si>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</si>
  <si>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</si>
  <si>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</si>
  <si>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</si>
  <si>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</si>
  <si>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</si>
  <si>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</si>
  <si>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</si>
  <si>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</si>
  <si>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</si>
  <si>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</si>
  <si>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</si>
  <si>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</si>
  <si>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</si>
  <si>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</si>
  <si>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</si>
  <si>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</si>
  <si>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</si>
  <si>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</si>
  <si>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</si>
  <si>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</si>
  <si>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</si>
  <si>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</si>
  <si>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</si>
  <si>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</si>
  <si>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</si>
  <si>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</si>
  <si>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</si>
  <si>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</si>
  <si>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</si>
  <si>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</si>
  <si>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</si>
  <si>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</si>
  <si>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</si>
  <si>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</si>
  <si>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</si>
  <si>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</si>
  <si>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</si>
  <si>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</si>
  <si>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</si>
  <si>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</si>
  <si>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</si>
  <si>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</si>
  <si>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</si>
  <si>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</si>
  <si>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</si>
  <si>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</si>
  <si>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</si>
  <si>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</si>
  <si>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</si>
  <si>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</si>
  <si>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</si>
  <si>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</si>
  <si>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</si>
  <si>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</si>
  <si>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</si>
  <si>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</si>
  <si>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</si>
  <si>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</si>
  <si>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</si>
  <si>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</si>
  <si>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</si>
  <si>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</si>
  <si>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</si>
  <si>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</si>
  <si>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</si>
  <si>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</si>
  <si>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</si>
  <si>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</si>
  <si>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</si>
  <si>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</si>
  <si>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</si>
  <si>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</si>
  <si>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</si>
  <si>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</si>
  <si>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</si>
  <si>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</si>
  <si>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</si>
  <si>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</si>
  <si>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</si>
  <si>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</si>
  <si>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</si>
  <si>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</si>
  <si>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</si>
  <si>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</si>
  <si>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</si>
  <si>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</si>
  <si>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</si>
  <si>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</si>
  <si>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</si>
  <si>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</si>
  <si>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</si>
  <si>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</si>
  <si>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</si>
  <si>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</si>
  <si>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</si>
  <si>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</si>
  <si>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</si>
  <si>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</si>
  <si>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</si>
  <si>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</si>
  <si>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</si>
  <si>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</si>
  <si>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</si>
  <si>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</si>
  <si>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</si>
  <si>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</si>
  <si>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</si>
  <si>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</si>
  <si>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</si>
  <si>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</si>
  <si>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</si>
  <si>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</si>
  <si>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</si>
  <si>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</si>
  <si>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</si>
  <si>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</si>
  <si>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</si>
  <si>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</si>
  <si>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</si>
  <si>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</si>
  <si>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</si>
  <si>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</si>
  <si>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</si>
  <si>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</si>
  <si>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</si>
  <si>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</si>
  <si>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</si>
  <si>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</si>
  <si>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</si>
  <si>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</si>
  <si>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</si>
  <si>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</si>
  <si>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</si>
  <si>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</si>
  <si>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</si>
  <si>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</si>
  <si>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</si>
  <si>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</si>
  <si>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</si>
  <si>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</si>
  <si>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</si>
  <si>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</si>
  <si>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</si>
  <si>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</si>
  <si>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</si>
  <si>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</si>
  <si>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</si>
  <si>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</si>
  <si>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</si>
  <si>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</si>
  <si>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</si>
  <si>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</si>
  <si>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</si>
  <si>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</si>
  <si>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</si>
  <si>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</si>
  <si>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</si>
  <si>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</si>
  <si>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</si>
  <si>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</si>
  <si>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</si>
  <si>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</si>
  <si>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</si>
  <si>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</si>
  <si>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</si>
  <si>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</si>
  <si>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</si>
  <si>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</si>
  <si>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</si>
  <si>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</si>
  <si>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</si>
  <si>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</si>
  <si>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</si>
  <si>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</si>
  <si>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</si>
  <si>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</si>
  <si>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</si>
  <si>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</si>
  <si>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</si>
  <si>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</si>
  <si>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</si>
  <si>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</si>
  <si>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</si>
  <si>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</si>
  <si>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</si>
  <si>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</si>
  <si>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</si>
  <si>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</si>
  <si>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</si>
  <si>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</si>
  <si>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</si>
  <si>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</si>
  <si>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</si>
  <si>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</si>
  <si>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</si>
  <si>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</si>
  <si>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</si>
  <si>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</si>
  <si>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</si>
  <si>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</si>
  <si>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</si>
  <si>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</si>
  <si>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</si>
  <si>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</si>
  <si>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</si>
  <si>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</si>
  <si>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</si>
  <si>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</si>
  <si>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</si>
  <si>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</si>
  <si>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</si>
  <si>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</si>
  <si>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</si>
  <si>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</si>
  <si>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</si>
  <si>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</si>
  <si>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</si>
  <si>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</si>
  <si>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</si>
  <si>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</si>
  <si>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</si>
  <si>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</si>
  <si>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</si>
  <si>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</si>
  <si>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</si>
  <si>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</si>
  <si>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</si>
  <si>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</si>
  <si>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</si>
  <si>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</si>
  <si>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</si>
  <si>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</si>
  <si>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</si>
  <si>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</si>
  <si>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</si>
  <si>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</si>
  <si>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</si>
  <si>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</si>
  <si>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</si>
  <si>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</si>
  <si>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</si>
  <si>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</si>
  <si>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</si>
  <si>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</si>
  <si>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</si>
  <si>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</si>
  <si>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</si>
  <si>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</si>
  <si>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</si>
  <si>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</si>
  <si>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</si>
  <si>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</si>
  <si>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</si>
  <si>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</si>
  <si>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</si>
  <si>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</si>
  <si>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</si>
  <si>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</si>
  <si>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</si>
  <si>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</si>
  <si>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</si>
  <si>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</si>
  <si>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</si>
  <si>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</si>
  <si>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</si>
  <si>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</si>
  <si>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</si>
  <si>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</si>
  <si>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</si>
  <si>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</si>
  <si>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</si>
  <si>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</si>
  <si>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</si>
  <si>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</si>
  <si>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</si>
  <si>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</si>
  <si>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</si>
  <si>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</si>
  <si>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</si>
  <si>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</si>
  <si>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</si>
  <si>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</si>
  <si>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</si>
  <si>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</si>
  <si>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</si>
  <si>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</si>
  <si>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</si>
  <si>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</si>
  <si>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</si>
  <si>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</si>
  <si>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</si>
  <si>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</si>
  <si>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</si>
  <si>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</si>
  <si>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</si>
  <si>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</si>
  <si>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</si>
  <si>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</si>
  <si>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</si>
  <si>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</si>
  <si>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</si>
  <si>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</si>
  <si>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</si>
  <si>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</si>
  <si>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</si>
  <si>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</si>
  <si>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</si>
  <si>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</si>
  <si>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</si>
  <si>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</si>
  <si>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</si>
  <si>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</si>
  <si>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</si>
  <si>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</si>
  <si>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</si>
  <si>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</si>
  <si>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</si>
  <si>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</si>
  <si>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</si>
  <si>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</si>
  <si>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</si>
  <si>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</si>
  <si>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</si>
  <si>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</si>
  <si>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</si>
  <si>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</si>
  <si>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</si>
  <si>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</si>
  <si>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</si>
  <si>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</si>
  <si>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</si>
  <si>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</si>
  <si>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</si>
  <si>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</si>
  <si>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</si>
  <si>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</si>
  <si>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</si>
  <si>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</si>
  <si>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</si>
  <si>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</si>
  <si>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</si>
  <si>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</si>
  <si>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</si>
  <si>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</si>
  <si>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</si>
  <si>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</si>
  <si>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</si>
  <si>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</si>
  <si>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</si>
  <si>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</si>
  <si>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</si>
  <si>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</si>
  <si>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</si>
  <si>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</si>
  <si>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</si>
  <si>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</si>
  <si>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</si>
  <si>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</si>
  <si>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</si>
  <si>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</si>
  <si>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</si>
  <si>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</si>
  <si>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</si>
  <si>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</si>
  <si>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</si>
  <si>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</si>
  <si>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</si>
  <si>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</si>
  <si>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</si>
  <si>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</si>
  <si>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</si>
  <si>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</si>
  <si>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</si>
  <si>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</si>
  <si>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</si>
  <si>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</si>
  <si>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</si>
  <si>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</si>
  <si>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</si>
  <si>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</si>
  <si>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</si>
  <si>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</si>
  <si>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</si>
  <si>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</si>
  <si>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</si>
  <si>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</si>
  <si>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</si>
  <si>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</si>
  <si>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</si>
  <si>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</si>
  <si>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</si>
  <si>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</si>
  <si>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</si>
  <si>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</si>
  <si>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</si>
  <si>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</si>
  <si>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</si>
  <si>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</si>
  <si>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</si>
  <si>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</si>
  <si>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</si>
  <si>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</si>
  <si>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</si>
  <si>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</si>
  <si>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</si>
  <si>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</si>
  <si>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</si>
  <si>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</si>
  <si>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</si>
  <si>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</si>
  <si>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</si>
  <si>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</si>
  <si>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</si>
  <si>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</si>
  <si>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</si>
  <si>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</si>
  <si>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</si>
  <si>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</si>
  <si>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</si>
  <si>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</si>
  <si>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</si>
  <si>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</si>
  <si>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</si>
  <si>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</si>
  <si>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</si>
  <si>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</si>
  <si>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</si>
  <si>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</si>
  <si>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</si>
  <si>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</si>
  <si>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</si>
  <si>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</si>
  <si>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</si>
  <si>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</si>
  <si>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</si>
  <si>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</si>
  <si>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</si>
  <si>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</si>
  <si>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</si>
  <si>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</si>
  <si>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</si>
  <si>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</si>
  <si>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</si>
  <si>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</si>
  <si>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</si>
  <si>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</si>
  <si>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</si>
  <si>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</si>
  <si>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</si>
  <si>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</si>
  <si>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</si>
  <si>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</si>
  <si>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</si>
  <si>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</si>
  <si>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</si>
  <si>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</si>
  <si>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</si>
  <si>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</si>
  <si>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</si>
  <si>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</si>
  <si>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</si>
  <si>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</si>
  <si>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</si>
  <si>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</si>
  <si>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</si>
  <si>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</si>
  <si>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</si>
  <si>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</si>
  <si>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</si>
  <si>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</si>
  <si>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</si>
  <si>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</si>
  <si>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</si>
  <si>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</si>
  <si>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</si>
  <si>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</si>
  <si>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</si>
  <si>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</si>
  <si>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</si>
  <si>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</si>
  <si>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</si>
  <si>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</si>
  <si>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</si>
  <si>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</si>
  <si>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</si>
  <si>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</si>
  <si>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</si>
  <si>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</si>
  <si>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</si>
  <si>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</si>
  <si>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</si>
  <si>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</si>
  <si>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</si>
  <si>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</si>
  <si>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</si>
  <si>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</si>
  <si>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</si>
  <si>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</si>
  <si>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</si>
  <si>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</si>
  <si>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</si>
  <si>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</si>
  <si>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</si>
  <si>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</si>
  <si>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</si>
  <si>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</si>
  <si>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</si>
  <si>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</si>
  <si>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</si>
  <si>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</si>
  <si>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</si>
  <si>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</si>
  <si>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</si>
  <si>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</si>
  <si>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</si>
  <si>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</si>
  <si>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</si>
  <si>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</si>
  <si>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</si>
  <si>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</si>
  <si>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</si>
  <si>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</si>
  <si>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</si>
  <si>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</si>
  <si>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</si>
  <si>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</si>
  <si>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</si>
  <si>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</si>
  <si>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</si>
  <si>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</si>
  <si>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</si>
  <si>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</si>
  <si>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</si>
  <si>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</si>
  <si>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</si>
  <si>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</si>
  <si>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</si>
  <si>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</si>
  <si>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</si>
  <si>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</si>
  <si>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</si>
  <si>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</si>
  <si>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</si>
  <si>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</si>
  <si>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</si>
  <si>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</si>
  <si>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</si>
  <si>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</si>
  <si>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</si>
  <si>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</si>
  <si>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</si>
  <si>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</si>
  <si>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</si>
  <si>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</si>
  <si>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</si>
  <si>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</si>
  <si>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</si>
  <si>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</si>
  <si>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</si>
  <si>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</si>
  <si>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</si>
  <si>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</si>
  <si>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</si>
  <si>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</si>
  <si>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</si>
  <si>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</si>
  <si>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</si>
  <si>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</si>
  <si>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</si>
  <si>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</si>
  <si>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</si>
  <si>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</si>
  <si>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</si>
  <si>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</si>
  <si>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</si>
  <si>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</si>
  <si>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</si>
  <si>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</si>
  <si>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</si>
  <si>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</si>
  <si>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</si>
  <si>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</si>
  <si>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</si>
  <si>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</si>
  <si>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</si>
  <si>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</si>
  <si>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</si>
  <si>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</si>
  <si>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</si>
  <si>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</si>
  <si>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</si>
  <si>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</si>
  <si>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</si>
  <si>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</si>
  <si>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</si>
  <si>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</si>
  <si>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</si>
  <si>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</si>
  <si>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</si>
  <si>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</si>
  <si>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</si>
  <si>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</si>
  <si>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</si>
  <si>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</si>
  <si>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</si>
  <si>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</si>
  <si>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</si>
  <si>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</si>
  <si>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</si>
  <si>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</si>
  <si>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</si>
  <si>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</si>
  <si>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</si>
  <si>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</si>
  <si>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</si>
  <si>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</si>
  <si>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</si>
  <si>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</si>
  <si>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</si>
  <si>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</si>
  <si>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</si>
  <si>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</si>
  <si>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</si>
  <si>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</si>
  <si>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</si>
  <si>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</si>
  <si>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</si>
  <si>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</si>
  <si>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</si>
  <si>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</si>
  <si>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</si>
  <si>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</si>
  <si>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</si>
  <si>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</si>
  <si>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</si>
  <si>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</si>
  <si>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</si>
  <si>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</si>
  <si>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</si>
  <si>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</si>
  <si>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</si>
  <si>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</si>
  <si>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</si>
  <si>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</si>
  <si>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</si>
  <si>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</si>
  <si>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</si>
  <si>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</si>
  <si>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</si>
  <si>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</si>
  <si>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</si>
  <si>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</si>
  <si>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</si>
  <si>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</si>
  <si>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</si>
  <si>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</si>
  <si>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</si>
  <si>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</si>
  <si>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</si>
  <si>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</si>
  <si>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</si>
  <si>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</si>
  <si>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</si>
  <si>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</si>
  <si>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</si>
  <si>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</si>
  <si>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</si>
  <si>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</si>
  <si>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</si>
  <si>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</si>
  <si>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</si>
  <si>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</si>
  <si>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</si>
  <si>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</si>
  <si>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</si>
  <si>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</si>
  <si>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</si>
  <si>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</si>
  <si>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</si>
  <si>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</si>
  <si>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</si>
  <si>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</si>
  <si>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</si>
  <si>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</si>
  <si>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</si>
  <si>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</si>
  <si>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</si>
  <si>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</si>
  <si>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</si>
  <si>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</si>
  <si>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</si>
  <si>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</si>
  <si>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</si>
  <si>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</si>
  <si>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</si>
  <si>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</si>
  <si>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</si>
  <si>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</si>
  <si>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</si>
  <si>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</si>
  <si>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</si>
  <si>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</si>
  <si>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</si>
  <si>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</si>
  <si>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</si>
  <si>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</si>
  <si>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</si>
  <si>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</si>
  <si>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</si>
  <si>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</si>
  <si>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</si>
  <si>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</si>
  <si>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</si>
  <si>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</si>
  <si>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</si>
  <si>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</si>
  <si>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</si>
  <si>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</si>
  <si>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</si>
  <si>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</si>
  <si>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</si>
  <si>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</si>
  <si>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</si>
  <si>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</si>
  <si>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</si>
  <si>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</si>
  <si>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</si>
  <si>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</si>
  <si>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</si>
  <si>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</si>
  <si>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</si>
  <si>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</si>
  <si>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</si>
  <si>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</si>
  <si>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</si>
  <si>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</si>
  <si>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</si>
  <si>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</si>
  <si>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</si>
  <si>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</si>
  <si>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</si>
  <si>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</si>
  <si>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</si>
  <si>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</si>
  <si>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</si>
  <si>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</si>
  <si>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</si>
  <si>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</si>
  <si>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</si>
  <si>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</si>
  <si>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</si>
  <si>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</si>
  <si>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</si>
  <si>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</si>
  <si>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</si>
  <si>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</si>
  <si>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</si>
  <si>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</si>
  <si>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</si>
  <si>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</si>
  <si>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</si>
  <si>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</si>
  <si>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</si>
  <si>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</si>
  <si>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</si>
  <si>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</si>
  <si>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</si>
  <si>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</si>
  <si>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</si>
  <si>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</si>
  <si>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</si>
  <si>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</si>
  <si>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</si>
  <si>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</si>
  <si>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</si>
  <si>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</si>
  <si>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</si>
  <si>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</si>
  <si>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</si>
  <si>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</si>
  <si>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</si>
  <si>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</si>
  <si>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</si>
  <si>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</si>
  <si>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</si>
  <si>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</si>
  <si>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</si>
  <si>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</si>
  <si>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</si>
  <si>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</si>
  <si>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</si>
  <si>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</si>
  <si>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</si>
  <si>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</si>
  <si>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</si>
  <si>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</si>
  <si>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</si>
  <si>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</si>
  <si>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</si>
  <si>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</si>
  <si>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</si>
  <si>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</si>
  <si>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</si>
  <si>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</si>
  <si>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</si>
  <si>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</si>
  <si>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</si>
  <si>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</si>
  <si>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</si>
  <si>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</si>
  <si>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</si>
  <si>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</si>
  <si>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</si>
  <si>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</si>
  <si>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</si>
  <si>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</si>
  <si>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</si>
  <si>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</si>
  <si>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</si>
  <si>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</si>
  <si>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</si>
  <si>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</si>
  <si>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</si>
  <si>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</si>
  <si>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</si>
  <si>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</si>
  <si>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</si>
  <si>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</si>
  <si>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</si>
  <si>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</si>
  <si>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</si>
  <si>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</si>
  <si>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</si>
  <si>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</si>
  <si>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</si>
  <si>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</si>
  <si>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</si>
  <si>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</si>
  <si>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</si>
  <si>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</si>
  <si>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</si>
  <si>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</si>
  <si>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</si>
  <si>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</si>
  <si>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</si>
  <si>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</si>
  <si>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</si>
  <si>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</si>
  <si>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</si>
  <si>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</si>
  <si>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</si>
  <si>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</si>
  <si>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</si>
  <si>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</si>
  <si>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</si>
  <si>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</si>
  <si>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</si>
  <si>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</si>
  <si>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</si>
  <si>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</si>
  <si>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</si>
  <si>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</si>
  <si>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</si>
  <si>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</si>
  <si>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</si>
  <si>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</si>
  <si>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</si>
  <si>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</si>
  <si>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</si>
  <si>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</si>
  <si>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</si>
  <si>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</si>
  <si>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</si>
  <si>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</si>
  <si>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</si>
  <si>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</si>
  <si>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</si>
  <si>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</si>
  <si>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</si>
  <si>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</si>
  <si>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</si>
  <si>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</si>
  <si>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</si>
  <si>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</si>
  <si>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</si>
  <si>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</si>
  <si>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</si>
  <si>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</si>
  <si>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</si>
  <si>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</si>
  <si>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</si>
  <si>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</si>
  <si>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</si>
  <si>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</si>
  <si>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</si>
  <si>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</si>
  <si>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</si>
  <si>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</si>
  <si>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</si>
  <si>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</si>
  <si>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</si>
  <si>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</si>
  <si>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</si>
  <si>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</si>
  <si>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</si>
  <si>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</si>
  <si>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</si>
  <si>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</si>
  <si>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</si>
  <si>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</si>
  <si>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</si>
  <si>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</si>
  <si>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</si>
  <si>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</si>
  <si>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</si>
  <si>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</si>
  <si>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</si>
  <si>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</si>
  <si>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</si>
  <si>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</si>
  <si>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</si>
  <si>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</si>
  <si>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</si>
  <si>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</si>
  <si>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</si>
  <si>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</si>
  <si>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</si>
  <si>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</si>
  <si>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</si>
  <si>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</si>
  <si>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</si>
  <si>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</si>
  <si>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</si>
  <si>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</si>
  <si>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</si>
  <si>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</si>
  <si>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</si>
  <si>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</si>
  <si>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</si>
  <si>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</si>
  <si>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</si>
  <si>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</si>
  <si>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</si>
  <si>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</si>
  <si>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</si>
  <si>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</si>
  <si>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</si>
  <si>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</si>
  <si>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</si>
  <si>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</si>
  <si>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</si>
  <si>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</si>
  <si>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</si>
  <si>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</si>
  <si>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</si>
  <si>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</si>
  <si>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</si>
  <si>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</si>
  <si>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</si>
  <si>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</si>
  <si>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</si>
  <si>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</si>
  <si>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</si>
  <si>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</si>
  <si>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</si>
  <si>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</si>
  <si>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</si>
  <si>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</si>
  <si>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</si>
  <si>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</si>
  <si>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</si>
  <si>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</si>
  <si>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</si>
  <si>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</si>
  <si>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</si>
  <si>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</si>
  <si>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</si>
  <si>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</si>
  <si>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</si>
  <si>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</si>
  <si>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</si>
  <si>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</si>
  <si>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</si>
  <si>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</si>
  <si>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</si>
  <si>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</si>
  <si>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</si>
  <si>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</si>
  <si>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</si>
  <si>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</si>
  <si>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</si>
  <si>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</si>
  <si>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</si>
  <si>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</si>
  <si>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</si>
  <si>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</si>
  <si>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</si>
  <si>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</si>
  <si>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</si>
  <si>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</si>
  <si>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</si>
  <si>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</si>
  <si>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</si>
  <si>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</si>
  <si>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</si>
  <si>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</si>
  <si>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</si>
  <si>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</si>
  <si>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</si>
  <si>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</si>
  <si>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</si>
  <si>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</si>
  <si>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</si>
  <si>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</si>
  <si>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</si>
  <si>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</si>
  <si>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</si>
  <si>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</si>
  <si>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</si>
  <si>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</si>
  <si>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</si>
  <si>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</si>
  <si>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</si>
  <si>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</si>
  <si>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</si>
  <si>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</si>
  <si>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</si>
  <si>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</si>
  <si>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</si>
  <si>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</si>
  <si>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</si>
  <si>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</si>
  <si>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</si>
  <si>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</si>
  <si>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</si>
  <si>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</si>
  <si>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</si>
  <si>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</si>
  <si>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</si>
  <si>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</si>
  <si>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</si>
  <si>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</si>
  <si>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</si>
  <si>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</si>
  <si>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</si>
  <si>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</si>
  <si>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</si>
  <si>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</si>
  <si>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</si>
  <si>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</si>
  <si>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</si>
  <si>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</si>
  <si>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</si>
  <si>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</si>
  <si>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</si>
  <si>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</si>
  <si>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</si>
  <si>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</si>
  <si>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</si>
  <si>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</si>
  <si>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</si>
  <si>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</si>
  <si>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</si>
  <si>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</si>
  <si>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</si>
  <si>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</si>
  <si>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</si>
  <si>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</si>
  <si>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</si>
  <si>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</si>
  <si>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</si>
  <si>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</si>
  <si>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</si>
  <si>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</si>
  <si>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</si>
  <si>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</si>
  <si>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</si>
  <si>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</si>
  <si>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</si>
  <si>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</si>
  <si>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</si>
  <si>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</si>
  <si>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</si>
  <si>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</si>
  <si>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</si>
  <si>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</si>
  <si>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</si>
  <si>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</si>
  <si>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</si>
  <si>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</si>
  <si>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</si>
  <si>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</si>
  <si>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</si>
  <si>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</si>
  <si>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</si>
  <si>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</si>
  <si>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</si>
  <si>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</si>
  <si>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</si>
  <si>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</si>
  <si>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</si>
  <si>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</si>
  <si>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</si>
  <si>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</si>
  <si>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</si>
  <si>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</si>
  <si>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</si>
  <si>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</si>
  <si>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</si>
  <si>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</si>
  <si>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</si>
  <si>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</si>
  <si>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</si>
  <si>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</si>
  <si>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</si>
  <si>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</si>
  <si>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</si>
  <si>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</si>
  <si>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</si>
  <si>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</si>
  <si>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</si>
  <si>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</si>
  <si>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</si>
  <si>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</si>
  <si>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</si>
  <si>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</si>
  <si>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</si>
  <si>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</si>
  <si>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</si>
  <si>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</si>
  <si>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</si>
  <si>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</si>
  <si>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</si>
  <si>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</si>
  <si>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</si>
  <si>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</si>
  <si>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</si>
  <si>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</si>
  <si>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</si>
  <si>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</si>
  <si>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</si>
  <si>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</si>
  <si>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</si>
  <si>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</si>
  <si>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</si>
  <si>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</si>
  <si>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</si>
  <si>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</si>
  <si>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</si>
  <si>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</si>
  <si>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</si>
  <si>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</si>
  <si>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</si>
  <si>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</si>
  <si>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</si>
  <si>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</si>
  <si>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</si>
  <si>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</si>
  <si>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</si>
  <si>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</si>
  <si>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</si>
  <si>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</si>
  <si>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</si>
  <si>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</si>
  <si>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</si>
  <si>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</si>
  <si>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</si>
  <si>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</si>
  <si>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</si>
  <si>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</si>
  <si>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</si>
  <si>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</si>
  <si>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</si>
  <si>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</si>
  <si>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</si>
  <si>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</si>
  <si>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</si>
  <si>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</si>
  <si>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</si>
  <si>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</si>
  <si>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</si>
  <si>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</si>
  <si>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</si>
  <si>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</si>
  <si>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</si>
  <si>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</si>
  <si>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</si>
  <si>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</si>
  <si>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</si>
  <si>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</si>
  <si>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</si>
  <si>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</si>
  <si>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</si>
  <si>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</si>
  <si>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</si>
  <si>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</si>
  <si>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</si>
  <si>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</si>
  <si>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</si>
  <si>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</si>
  <si>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</si>
  <si>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</si>
  <si>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</si>
  <si>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</si>
  <si>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</si>
  <si>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</si>
  <si>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</si>
  <si>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</si>
  <si>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</si>
  <si>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</si>
  <si>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</si>
  <si>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</si>
  <si>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</si>
  <si>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</si>
  <si>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</si>
  <si>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</si>
  <si>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</si>
  <si>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</si>
  <si>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</si>
  <si>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</si>
  <si>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</si>
  <si>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</si>
  <si>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</si>
  <si>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</si>
  <si>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</si>
  <si>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</si>
  <si>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</si>
  <si>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</si>
  <si>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</si>
  <si>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</si>
  <si>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</si>
  <si>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</si>
  <si>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</si>
  <si>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</si>
  <si>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</si>
  <si>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</si>
  <si>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</si>
  <si>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</si>
  <si>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</si>
  <si>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</si>
  <si>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</si>
  <si>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</si>
  <si>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</si>
  <si>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</si>
  <si>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</si>
  <si>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</si>
  <si>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</si>
  <si>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</si>
  <si>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</si>
  <si>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</si>
  <si>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</si>
  <si>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</si>
  <si>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</si>
  <si>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</si>
  <si>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</si>
  <si>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</si>
  <si>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</si>
  <si>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</si>
  <si>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</si>
  <si>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</si>
  <si>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</si>
  <si>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</si>
  <si>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</si>
  <si>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</si>
  <si>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</si>
  <si>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</si>
  <si>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</si>
  <si>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</si>
  <si>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</si>
  <si>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</si>
  <si>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</si>
  <si>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</si>
  <si>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</si>
  <si>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</si>
  <si>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</si>
  <si>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</si>
  <si>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</si>
  <si>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</si>
  <si>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</si>
  <si>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</si>
  <si>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</si>
  <si>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</si>
  <si>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</si>
  <si>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</si>
  <si>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</si>
  <si>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</si>
  <si>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</si>
  <si>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</si>
  <si>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</si>
  <si>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</si>
  <si>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</si>
  <si>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</si>
  <si>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</si>
  <si>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</si>
  <si>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</si>
  <si>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</si>
  <si>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</si>
  <si>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</si>
  <si>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</si>
  <si>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</si>
  <si>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</si>
  <si>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</si>
  <si>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</si>
  <si>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</si>
  <si>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</si>
  <si>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</si>
  <si>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</si>
  <si>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</si>
  <si>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</si>
  <si>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</si>
  <si>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</si>
  <si>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</si>
  <si>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</si>
  <si>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</si>
  <si>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</si>
  <si>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</si>
  <si>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</si>
  <si>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</si>
  <si>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</si>
  <si>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</si>
  <si>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</si>
  <si>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</si>
  <si>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</si>
  <si>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</si>
  <si>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</si>
  <si>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</si>
  <si>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</si>
  <si>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</si>
  <si>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</si>
  <si>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</si>
  <si>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</si>
  <si>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</si>
  <si>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</si>
  <si>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</si>
  <si>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</si>
  <si>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</si>
  <si>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</si>
  <si>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</si>
  <si>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</si>
  <si>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</si>
  <si>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</si>
  <si>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</si>
  <si>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</si>
  <si>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</si>
  <si>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</si>
  <si>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</si>
  <si>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</si>
  <si>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</si>
  <si>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</si>
  <si>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</si>
  <si>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</si>
  <si>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</si>
  <si>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</si>
  <si>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</si>
  <si>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</si>
  <si>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</si>
  <si>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</si>
  <si>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</si>
  <si>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</si>
  <si>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</si>
  <si>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</si>
  <si>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</si>
  <si>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</si>
  <si>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</si>
  <si>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</si>
  <si>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</si>
  <si>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</si>
  <si>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</si>
  <si>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</si>
  <si>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</si>
  <si>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</si>
  <si>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</si>
  <si>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</si>
  <si>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</si>
  <si>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</si>
  <si>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</si>
  <si>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</si>
  <si>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</si>
  <si>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</si>
  <si>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</si>
  <si>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</si>
  <si>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</si>
  <si>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</si>
  <si>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</si>
  <si>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</si>
  <si>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</si>
  <si>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</si>
  <si>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</si>
  <si>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</si>
  <si>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</si>
  <si>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</si>
  <si>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</si>
  <si>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</si>
  <si>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</si>
  <si>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</si>
  <si>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</si>
  <si>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</si>
  <si>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</si>
  <si>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</si>
  <si>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</si>
  <si>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</si>
  <si>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</si>
  <si>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</si>
  <si>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</si>
  <si>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</si>
  <si>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</si>
  <si>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</si>
  <si>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</si>
  <si>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</si>
  <si>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</si>
  <si>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</si>
  <si>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</si>
  <si>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</si>
  <si>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</si>
  <si>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</si>
  <si>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</si>
  <si>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</si>
  <si>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</si>
  <si>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</si>
  <si>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</si>
  <si>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</si>
  <si>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</si>
  <si>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</si>
  <si>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</si>
  <si>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</si>
  <si>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</si>
  <si>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</si>
  <si>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</si>
  <si>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</si>
  <si>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</si>
  <si>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</si>
  <si>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</si>
  <si>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</si>
  <si>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</si>
  <si>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</si>
  <si>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</si>
  <si>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</si>
  <si>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</si>
  <si>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</si>
  <si>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</si>
  <si>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</si>
  <si>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</si>
  <si>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</si>
  <si>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</si>
  <si>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</si>
  <si>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</si>
  <si>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</si>
  <si>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</si>
  <si>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</si>
  <si>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</si>
  <si>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</si>
  <si>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</si>
  <si>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</si>
  <si>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</si>
  <si>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</si>
  <si>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</si>
  <si>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</si>
  <si>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</si>
  <si>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</si>
  <si>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</si>
  <si>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</si>
  <si>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</si>
  <si>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</si>
  <si>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</si>
  <si>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</si>
  <si>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</si>
  <si>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</si>
  <si>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</si>
  <si>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</si>
  <si>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</si>
  <si>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</si>
  <si>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</si>
  <si>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</si>
  <si>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</si>
  <si>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</si>
  <si>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</si>
  <si>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</si>
  <si>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</si>
  <si>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</si>
  <si>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</si>
  <si>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</si>
  <si>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</si>
  <si>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</si>
  <si>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</si>
  <si>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</si>
  <si>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</si>
  <si>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</si>
  <si>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</si>
  <si>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</si>
  <si>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</si>
  <si>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</si>
  <si>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</si>
  <si>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</si>
  <si>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</si>
  <si>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</si>
  <si>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</si>
  <si>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</si>
  <si>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</si>
  <si>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</si>
  <si>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</si>
  <si>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</si>
  <si>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</si>
  <si>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</si>
  <si>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</si>
  <si>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</si>
  <si>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</si>
  <si>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</si>
  <si>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</si>
  <si>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</si>
  <si>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</si>
  <si>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</si>
  <si>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</si>
  <si>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</si>
  <si>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</si>
  <si>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</si>
  <si>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</si>
  <si>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</si>
  <si>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</si>
  <si>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</si>
  <si>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</si>
  <si>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</si>
  <si>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</si>
  <si>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</si>
  <si>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</si>
  <si>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</si>
  <si>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</si>
  <si>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</si>
  <si>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</si>
  <si>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</si>
  <si>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</si>
  <si>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</si>
  <si>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</si>
  <si>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</si>
  <si>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</si>
  <si>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</si>
  <si>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</si>
  <si>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</si>
  <si>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</si>
  <si>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</si>
  <si>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</si>
  <si>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</si>
  <si>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</si>
  <si>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</si>
  <si>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</si>
  <si>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</si>
  <si>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</si>
  <si>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</si>
  <si>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</si>
  <si>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</si>
  <si>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</si>
  <si>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</si>
  <si>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</si>
  <si>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</si>
  <si>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</si>
  <si>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</si>
  <si>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</si>
  <si>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</si>
  <si>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</si>
  <si>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</si>
  <si>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</si>
  <si>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</si>
  <si>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</si>
  <si>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</si>
  <si>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</si>
  <si>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</si>
  <si>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</si>
  <si>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</si>
  <si>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</si>
  <si>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</si>
  <si>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</si>
  <si>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</si>
  <si>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</si>
  <si>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</si>
  <si>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</si>
  <si>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</si>
  <si>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</si>
  <si>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</si>
  <si>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</si>
  <si>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</si>
  <si>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</si>
  <si>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</si>
  <si>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</si>
  <si>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</si>
  <si>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</si>
  <si>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</si>
  <si>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</si>
  <si>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</si>
  <si>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</si>
  <si>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</si>
  <si>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</si>
  <si>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</si>
  <si>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</si>
  <si>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</si>
  <si>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</si>
  <si>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</si>
  <si>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</si>
  <si>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</si>
  <si>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</si>
  <si>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</si>
  <si>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</si>
  <si>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</si>
  <si>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</si>
  <si>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</si>
  <si>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</si>
  <si>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</si>
  <si>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</si>
  <si>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</si>
  <si>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</si>
  <si>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</si>
  <si>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</si>
  <si>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</si>
  <si>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</si>
  <si>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</si>
  <si>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</si>
  <si>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</si>
  <si>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</si>
  <si>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</si>
  <si>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</si>
  <si>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</si>
  <si>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</si>
  <si>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</si>
  <si>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</si>
  <si>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</si>
  <si>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</si>
  <si>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</si>
  <si>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</si>
  <si>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</si>
  <si>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</si>
  <si>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</si>
  <si>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</si>
  <si>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</si>
  <si>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</si>
  <si>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</si>
  <si>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</si>
  <si>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</si>
  <si>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</si>
  <si>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</si>
  <si>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</si>
  <si>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</si>
  <si>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</si>
  <si>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</si>
  <si>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</si>
  <si>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</si>
  <si>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</si>
  <si>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</si>
  <si>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</si>
  <si>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</si>
  <si>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</si>
  <si>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</si>
  <si>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</si>
  <si>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</si>
  <si>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</si>
  <si>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</si>
  <si>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</si>
  <si>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</si>
  <si>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</si>
  <si>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</si>
  <si>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</si>
  <si>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</si>
  <si>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</si>
  <si>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</si>
  <si>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</si>
  <si>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</si>
  <si>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</si>
  <si>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</si>
  <si>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</si>
  <si>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</si>
  <si>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</si>
  <si>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</si>
  <si>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</si>
  <si>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</si>
  <si>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</si>
  <si>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</si>
  <si>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</si>
  <si>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</si>
  <si>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</si>
  <si>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</si>
  <si>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</si>
  <si>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</si>
  <si>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</si>
  <si>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</si>
  <si>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</si>
  <si>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</si>
  <si>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</si>
  <si>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</si>
  <si>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</si>
  <si>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</si>
  <si>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</si>
  <si>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</si>
  <si>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</si>
  <si>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</si>
  <si>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</si>
  <si>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</si>
  <si>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</si>
  <si>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</si>
  <si>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</si>
  <si>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</si>
  <si>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</si>
  <si>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</si>
  <si>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</si>
  <si>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</si>
  <si>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</si>
  <si>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</si>
  <si>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</si>
  <si>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</si>
  <si>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</si>
  <si>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</si>
  <si>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</si>
  <si>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</si>
  <si>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</si>
  <si>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</si>
  <si>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</si>
  <si>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</si>
  <si>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</si>
  <si>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</si>
  <si>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</si>
  <si>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</si>
  <si>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</si>
  <si>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</si>
  <si>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</si>
  <si>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</si>
  <si>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</si>
  <si>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</si>
  <si>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</si>
  <si>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</si>
  <si>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</si>
  <si>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</si>
  <si>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</si>
  <si>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</si>
  <si>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</si>
  <si>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</si>
  <si>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</si>
  <si>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</si>
  <si>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</si>
  <si>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</si>
  <si>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</si>
  <si>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</si>
  <si>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</si>
  <si>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</si>
  <si>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</si>
  <si>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</si>
  <si>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</si>
  <si>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</si>
  <si>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</si>
  <si>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</si>
  <si>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</si>
  <si>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</si>
  <si>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</si>
  <si>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</si>
  <si>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</si>
  <si>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</si>
  <si>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</si>
  <si>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</si>
  <si>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</si>
  <si>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</si>
  <si>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</si>
  <si>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</si>
  <si>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</si>
  <si>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</si>
  <si>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</si>
  <si>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</si>
  <si>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</si>
  <si>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</si>
  <si>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</si>
  <si>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</si>
  <si>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</si>
  <si>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</si>
  <si>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</si>
  <si>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</si>
  <si>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</si>
  <si>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</si>
  <si>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</si>
  <si>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</si>
  <si>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</si>
  <si>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</si>
  <si>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</si>
  <si>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</si>
  <si>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</si>
  <si>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</si>
  <si>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</si>
  <si>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</si>
  <si>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</si>
  <si>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</si>
  <si>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</si>
  <si>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</si>
  <si>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</si>
  <si>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</si>
  <si>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</si>
  <si>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</si>
  <si>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</si>
  <si>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</si>
  <si>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</si>
  <si>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</si>
  <si>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</si>
  <si>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</si>
  <si>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</si>
  <si>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</si>
  <si>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</si>
  <si>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</si>
  <si>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</si>
  <si>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</si>
  <si>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</si>
  <si>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</si>
  <si>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</si>
  <si>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</si>
  <si>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</si>
  <si>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</si>
  <si>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</si>
  <si>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</si>
  <si>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</si>
  <si>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</si>
  <si>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</si>
  <si>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</si>
  <si>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</si>
  <si>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</si>
  <si>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</si>
  <si>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</si>
  <si>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</si>
  <si>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</si>
  <si>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</si>
  <si>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</si>
  <si>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</si>
  <si>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</si>
  <si>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</si>
  <si>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</si>
  <si>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</si>
  <si>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</si>
  <si>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</si>
  <si>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</si>
  <si>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</si>
  <si>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</si>
  <si>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</si>
  <si>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</si>
  <si>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</si>
  <si>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</si>
  <si>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</si>
  <si>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</si>
  <si>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</si>
  <si>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</si>
  <si>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</si>
  <si>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</si>
  <si>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</si>
  <si>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</si>
  <si>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</si>
  <si>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</si>
  <si>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</si>
  <si>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</si>
  <si>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</si>
  <si>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</si>
  <si>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</si>
  <si>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</si>
  <si>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</si>
  <si>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</si>
  <si>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</si>
  <si>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</si>
  <si>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</si>
  <si>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</si>
  <si>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</si>
  <si>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</si>
  <si>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</si>
  <si>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</si>
  <si>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</si>
  <si>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</si>
  <si>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</si>
  <si>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</si>
  <si>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</si>
  <si>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</si>
  <si>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</si>
  <si>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</si>
  <si>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</si>
  <si>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</si>
  <si>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</si>
  <si>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</si>
  <si>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</si>
  <si>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</si>
  <si>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</si>
  <si>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</si>
  <si>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</si>
  <si>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</si>
  <si>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</si>
  <si>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</si>
  <si>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</si>
  <si>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</si>
  <si>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</si>
  <si>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</si>
  <si>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</si>
  <si>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</si>
  <si>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</si>
  <si>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</si>
  <si>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</si>
  <si>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</si>
  <si>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</si>
  <si>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</si>
  <si>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</si>
  <si>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</si>
  <si>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</si>
  <si>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</si>
  <si>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</si>
  <si>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</si>
  <si>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</si>
  <si>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</si>
  <si>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</si>
  <si>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</si>
  <si>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</si>
  <si>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</si>
  <si>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</si>
  <si>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</si>
  <si>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</si>
  <si>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</si>
  <si>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</si>
  <si>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</si>
  <si>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</si>
  <si>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</si>
  <si>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</si>
  <si>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</si>
  <si>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</si>
  <si>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</si>
  <si>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</si>
  <si>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</si>
  <si>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</si>
  <si>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</si>
  <si>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</si>
  <si>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</si>
  <si>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</si>
  <si>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</si>
  <si>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</si>
  <si>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</si>
  <si>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</si>
  <si>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</si>
  <si>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</si>
  <si>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</si>
  <si>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</si>
  <si>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</si>
  <si>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</si>
  <si>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</si>
  <si>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</si>
  <si>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</si>
  <si>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</si>
  <si>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</si>
  <si>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</si>
  <si>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</si>
  <si>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</si>
  <si>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</si>
  <si>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</si>
  <si>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</si>
  <si>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</si>
  <si>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</si>
  <si>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</si>
  <si>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</si>
  <si>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</si>
  <si>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</si>
  <si>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</si>
  <si>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</si>
  <si>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</si>
  <si>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</si>
  <si>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</si>
  <si>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</si>
  <si>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</si>
  <si>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</si>
  <si>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</si>
  <si>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</si>
  <si>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</si>
  <si>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</si>
  <si>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</si>
  <si>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</si>
  <si>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</si>
  <si>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</si>
  <si>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</si>
  <si>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</si>
  <si>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</si>
  <si>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</si>
  <si>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</si>
  <si>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</si>
  <si>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</si>
  <si>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</si>
  <si>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</si>
  <si>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</si>
  <si>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</si>
  <si>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</si>
  <si>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</si>
  <si>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</si>
  <si>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</si>
  <si>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</si>
  <si>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</si>
  <si>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</si>
  <si>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</si>
  <si>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</si>
  <si>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</si>
  <si>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</si>
  <si>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</si>
  <si>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</si>
  <si>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</si>
  <si>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</si>
  <si>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</si>
  <si>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</si>
  <si>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</si>
  <si>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</si>
  <si>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</si>
  <si>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</si>
  <si>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</si>
  <si>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</si>
  <si>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</si>
  <si>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</si>
  <si>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</si>
  <si>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</si>
  <si>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</si>
  <si>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</si>
  <si>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</si>
  <si>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</si>
  <si>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</si>
  <si>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</si>
  <si>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</si>
  <si>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</si>
  <si>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</si>
  <si>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</si>
  <si>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</si>
  <si>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</si>
  <si>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</si>
  <si>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</si>
  <si>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</si>
  <si>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</si>
  <si>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</si>
  <si>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</si>
  <si>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</si>
  <si>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</si>
  <si>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</si>
  <si>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</si>
  <si>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</si>
  <si>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</si>
  <si>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</si>
  <si>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</si>
  <si>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</si>
  <si>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</si>
  <si>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</si>
  <si>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</si>
  <si>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</si>
  <si>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</si>
  <si>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</si>
  <si>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</si>
  <si>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</si>
  <si>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</si>
  <si>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</si>
  <si>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</si>
  <si>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</si>
  <si>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</si>
  <si>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</si>
  <si>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</si>
  <si>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</si>
  <si>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</si>
  <si>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</si>
  <si>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</si>
  <si>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</si>
  <si>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</si>
  <si>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</si>
  <si>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</si>
  <si>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</si>
  <si>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</si>
  <si>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</si>
  <si>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</si>
  <si>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</si>
  <si>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</si>
  <si>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</si>
  <si>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</si>
  <si>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</si>
  <si>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</si>
  <si>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</si>
  <si>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</si>
  <si>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</si>
  <si>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</si>
  <si>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</si>
  <si>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</si>
  <si>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</si>
  <si>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</si>
  <si>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</si>
  <si>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</si>
  <si>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</si>
  <si>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</si>
  <si>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</si>
  <si>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</si>
  <si>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</si>
  <si>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</si>
  <si>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</si>
  <si>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</si>
  <si>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</si>
  <si>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</si>
  <si>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</si>
  <si>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</si>
  <si>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</si>
  <si>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</si>
  <si>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</si>
  <si>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</si>
  <si>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</si>
  <si>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</si>
  <si>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</si>
  <si>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</si>
  <si>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</si>
  <si>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</si>
  <si>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</si>
  <si>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</si>
  <si>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</si>
  <si>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</si>
  <si>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</si>
  <si>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</si>
  <si>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</si>
  <si>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</si>
  <si>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</si>
  <si>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</si>
  <si>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</si>
  <si>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</si>
  <si>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</si>
  <si>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</si>
  <si>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</si>
  <si>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</si>
  <si>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</si>
  <si>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</si>
  <si>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</si>
  <si>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</si>
  <si>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</si>
  <si>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</si>
  <si>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</si>
  <si>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</si>
  <si>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</si>
  <si>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</si>
  <si>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</si>
  <si>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</si>
  <si>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</si>
  <si>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</si>
  <si>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</si>
  <si>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</si>
  <si>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</si>
  <si>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</si>
  <si>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</si>
  <si>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</si>
  <si>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</si>
  <si>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</si>
  <si>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</si>
  <si>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</si>
  <si>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</si>
  <si>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</si>
  <si>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</si>
  <si>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</si>
  <si>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</si>
  <si>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</si>
  <si>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</si>
  <si>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</si>
  <si>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</si>
  <si>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</si>
  <si>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</si>
  <si>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</si>
  <si>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</si>
  <si>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</si>
  <si>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</si>
  <si>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</si>
  <si>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</si>
  <si>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</si>
  <si>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</si>
  <si>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</si>
  <si>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</si>
  <si>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</si>
  <si>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</si>
  <si>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</si>
  <si>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</si>
  <si>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</si>
  <si>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</si>
  <si>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</si>
  <si>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</si>
  <si>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</si>
  <si>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</si>
  <si>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</si>
  <si>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</si>
  <si>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</si>
  <si>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</si>
  <si>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</si>
  <si>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</si>
  <si>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</si>
  <si>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</si>
  <si>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</si>
  <si>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</si>
  <si>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</si>
  <si>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</si>
  <si>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</si>
  <si>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</si>
  <si>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</si>
  <si>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</si>
  <si>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</si>
  <si>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</si>
  <si>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</si>
  <si>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</si>
  <si>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</si>
  <si>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</si>
  <si>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</si>
  <si>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</si>
  <si>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</si>
  <si>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</si>
  <si>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</si>
  <si>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</si>
  <si>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</si>
  <si>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</si>
  <si>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</si>
  <si>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</si>
  <si>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</si>
  <si>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</si>
  <si>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</si>
  <si>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</si>
  <si>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</si>
  <si>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</si>
  <si>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</si>
  <si>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</si>
  <si>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</si>
  <si>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</si>
  <si>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</si>
  <si>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</si>
  <si>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</si>
  <si>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</si>
  <si>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</si>
  <si>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</si>
  <si>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</si>
  <si>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</si>
  <si>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</si>
  <si>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</si>
  <si>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</si>
  <si>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</si>
  <si>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</si>
  <si>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</si>
  <si>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</si>
  <si>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</si>
  <si>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</si>
  <si>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</si>
  <si>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</si>
  <si>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</si>
  <si>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</si>
  <si>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</si>
  <si>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</si>
  <si>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</si>
  <si>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</si>
  <si>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</si>
  <si>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</si>
  <si>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</si>
  <si>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</si>
  <si>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</si>
  <si>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</si>
  <si>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</si>
  <si>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</si>
  <si>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</si>
  <si>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</si>
  <si>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</si>
  <si>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</si>
  <si>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</si>
  <si>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</si>
  <si>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</si>
  <si>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</si>
  <si>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</si>
  <si>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</si>
  <si>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</si>
  <si>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</si>
  <si>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</si>
  <si>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</si>
  <si>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</si>
  <si>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</si>
  <si>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</si>
  <si>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</si>
  <si>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</si>
  <si>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</si>
  <si>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</si>
  <si>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</si>
  <si>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</si>
  <si>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</si>
  <si>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</si>
  <si>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</si>
  <si>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</si>
  <si>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</si>
  <si>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</si>
  <si>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</si>
  <si>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</si>
  <si>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</si>
  <si>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</si>
  <si>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</si>
  <si>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</si>
  <si>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</si>
  <si>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</si>
  <si>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</si>
  <si>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</si>
  <si>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</si>
  <si>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</si>
  <si>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</si>
  <si>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</si>
  <si>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</si>
  <si>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</si>
  <si>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</si>
  <si>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</si>
  <si>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</si>
  <si>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</si>
  <si>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</si>
  <si>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</si>
  <si>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</si>
  <si>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</si>
  <si>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</si>
  <si>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</si>
  <si>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</si>
  <si>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</si>
  <si>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</si>
  <si>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</si>
  <si>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</si>
  <si>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</si>
  <si>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</si>
  <si>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</si>
  <si>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</si>
  <si>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</si>
  <si>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</si>
  <si>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</si>
  <si>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</si>
  <si>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</si>
  <si>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</si>
  <si>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</si>
  <si>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</si>
  <si>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</si>
  <si>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</si>
  <si>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</si>
  <si>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</si>
  <si>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</si>
  <si>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</si>
  <si>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</si>
  <si>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</si>
  <si>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</si>
  <si>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</si>
  <si>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</si>
  <si>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</si>
  <si>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</si>
  <si>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</si>
  <si>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</si>
  <si>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</si>
  <si>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</si>
  <si>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</si>
  <si>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</si>
  <si>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</si>
  <si>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</si>
  <si>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</si>
  <si>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</si>
  <si>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</si>
  <si>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</si>
  <si>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</si>
  <si>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</si>
  <si>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</si>
  <si>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</si>
  <si>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</si>
  <si>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</si>
  <si>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</si>
  <si>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</si>
  <si>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</si>
  <si>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</si>
  <si>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</si>
  <si>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</si>
  <si>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</si>
  <si>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</si>
  <si>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</si>
  <si>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</si>
  <si>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</si>
  <si>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</si>
  <si>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</si>
  <si>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</si>
  <si>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</si>
  <si>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</si>
  <si>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</si>
  <si>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</si>
  <si>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</si>
  <si>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</si>
  <si>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</si>
  <si>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</si>
  <si>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</si>
  <si>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</si>
  <si>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</si>
  <si>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</si>
  <si>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</si>
  <si>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</si>
  <si>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</si>
  <si>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</si>
  <si>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</si>
  <si>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</si>
  <si>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</si>
  <si>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</si>
  <si>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</si>
  <si>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</si>
  <si>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</si>
  <si>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</si>
  <si>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</si>
  <si>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</si>
  <si>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</si>
  <si>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</si>
  <si>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</si>
  <si>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</si>
  <si>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</si>
  <si>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</si>
  <si>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</si>
  <si>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</si>
  <si>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</si>
  <si>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</si>
  <si>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</si>
  <si>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</si>
  <si>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</si>
  <si>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</si>
  <si>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</si>
  <si>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</si>
  <si>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</si>
  <si>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</si>
  <si>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</si>
  <si>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</si>
  <si>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</si>
  <si>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</si>
  <si>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</si>
  <si>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</si>
  <si>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</si>
  <si>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</si>
  <si>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</si>
  <si>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</si>
  <si>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</si>
  <si>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</si>
  <si>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</si>
  <si>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</si>
  <si>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</si>
  <si>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</si>
  <si>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</si>
  <si>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</si>
  <si>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</si>
  <si>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</si>
  <si>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</si>
  <si>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</si>
  <si>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</si>
  <si>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</si>
  <si>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</si>
  <si>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</si>
  <si>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</si>
  <si>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</si>
  <si>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</si>
  <si>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</si>
  <si>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</si>
  <si>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</si>
  <si>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</si>
  <si>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</si>
  <si>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</si>
  <si>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</si>
  <si>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</si>
  <si>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</si>
  <si>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</si>
  <si>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</si>
  <si>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</si>
  <si>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</si>
  <si>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</si>
  <si>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</si>
  <si>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</si>
  <si>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</si>
  <si>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</si>
  <si>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</si>
  <si>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</si>
  <si>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</si>
  <si>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</si>
  <si>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</si>
  <si>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</si>
  <si>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</si>
  <si>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</si>
  <si>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</si>
  <si>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</si>
  <si>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</si>
  <si>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</si>
  <si>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</si>
  <si>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</si>
  <si>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</si>
  <si>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</si>
  <si>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</si>
  <si>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</si>
  <si>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</si>
  <si>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</si>
  <si>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</si>
  <si>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</si>
  <si>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</si>
  <si>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</si>
  <si>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</si>
  <si>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</si>
  <si>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</si>
  <si>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</si>
  <si>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</si>
  <si>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</si>
  <si>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</si>
  <si>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</si>
  <si>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</si>
  <si>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</si>
  <si>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</si>
  <si>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</si>
  <si>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</si>
  <si>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</si>
  <si>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</si>
  <si>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</si>
  <si>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</si>
  <si>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</si>
  <si>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</si>
  <si>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</si>
  <si>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</si>
  <si>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</si>
  <si>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</si>
  <si>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</si>
  <si>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</si>
  <si>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</si>
  <si>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</si>
  <si>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</si>
  <si>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</si>
  <si>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</si>
  <si>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</si>
  <si>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</si>
  <si>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</si>
  <si>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</si>
  <si>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</si>
  <si>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</si>
  <si>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</si>
  <si>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</si>
  <si>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</si>
  <si>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</si>
  <si>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</si>
  <si>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</si>
  <si>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</si>
  <si>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</si>
  <si>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</si>
  <si>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</si>
  <si>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</si>
  <si>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</si>
  <si>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</si>
  <si>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</si>
  <si>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</si>
  <si>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</si>
  <si>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</si>
  <si>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</si>
  <si>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</si>
  <si>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</si>
  <si>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</si>
  <si>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</si>
  <si>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</si>
  <si>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</si>
  <si>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</si>
  <si>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</si>
  <si>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</si>
  <si>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</si>
  <si>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</si>
  <si>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</si>
  <si>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</si>
  <si>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</si>
  <si>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</si>
  <si>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</si>
  <si>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</si>
  <si>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</si>
  <si>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</si>
  <si>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</si>
  <si>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</si>
  <si>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</si>
  <si>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</si>
  <si>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</si>
  <si>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</si>
  <si>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</si>
  <si>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</si>
  <si>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</si>
  <si>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</si>
  <si>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</si>
  <si>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</si>
  <si>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</si>
  <si>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</si>
  <si>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</si>
  <si>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</si>
  <si>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</si>
  <si>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</si>
  <si>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</si>
  <si>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</si>
  <si>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</si>
  <si>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</si>
  <si>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</si>
  <si>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</si>
  <si>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</si>
  <si>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</si>
  <si>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</si>
  <si>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</si>
  <si>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</si>
  <si>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</si>
  <si>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</si>
  <si>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</si>
  <si>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</si>
  <si>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</si>
  <si>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</si>
  <si>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</si>
  <si>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</si>
  <si>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</si>
  <si>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</si>
  <si>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</si>
  <si>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</si>
  <si>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</si>
  <si>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</si>
  <si>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</si>
  <si>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</si>
  <si>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</si>
  <si>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</si>
  <si>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</si>
  <si>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</si>
  <si>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</si>
  <si>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</si>
  <si>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</si>
  <si>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</si>
  <si>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</si>
  <si>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</si>
  <si>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</si>
  <si>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</si>
  <si>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</si>
  <si>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</si>
  <si>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</si>
  <si>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</si>
  <si>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</si>
  <si>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</si>
  <si>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</si>
  <si>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</si>
  <si>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</si>
  <si>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</si>
  <si>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</si>
  <si>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</si>
  <si>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</si>
  <si>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</si>
  <si>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</si>
  <si>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</si>
  <si>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</si>
  <si>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</si>
  <si>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</si>
  <si>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</si>
  <si>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</si>
  <si>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</si>
  <si>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</si>
  <si>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</si>
  <si>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</si>
  <si>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</si>
  <si>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</si>
  <si>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</si>
  <si>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</si>
  <si>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</si>
  <si>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</si>
  <si>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</si>
  <si>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</si>
  <si>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</si>
  <si>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</si>
  <si>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</si>
  <si>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</si>
  <si>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</si>
  <si>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</si>
  <si>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</si>
  <si>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</si>
  <si>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</si>
  <si>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</si>
  <si>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</si>
  <si>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</si>
  <si>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</si>
  <si>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</si>
  <si>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</si>
  <si>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</si>
  <si>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</si>
  <si>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</si>
  <si>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</si>
  <si>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</si>
  <si>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</si>
  <si>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</si>
  <si>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</si>
  <si>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</si>
  <si>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</si>
  <si>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</si>
  <si>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</si>
  <si>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</si>
  <si>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</si>
  <si>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</si>
  <si>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</si>
  <si>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</si>
  <si>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</si>
  <si>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</si>
  <si>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</si>
  <si>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</si>
  <si>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</si>
  <si>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</si>
  <si>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</si>
  <si>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</si>
  <si>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</si>
  <si>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</si>
  <si>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</si>
  <si>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</si>
  <si>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</si>
  <si>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</si>
  <si>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</si>
  <si>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</si>
  <si>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</si>
  <si>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</si>
  <si>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</si>
  <si>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</si>
  <si>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</si>
  <si>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</si>
  <si>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</si>
  <si>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</si>
  <si>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</si>
  <si>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</si>
  <si>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</si>
  <si>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</si>
  <si>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</si>
  <si>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</si>
  <si>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</si>
  <si>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</si>
  <si>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</si>
  <si>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</si>
  <si>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</si>
  <si>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</si>
  <si>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</si>
  <si>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</si>
  <si>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</si>
  <si>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</si>
  <si>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</si>
  <si>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</si>
  <si>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</si>
  <si>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</si>
  <si>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</si>
  <si>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</si>
  <si>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</si>
  <si>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</si>
  <si>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</si>
  <si>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</si>
  <si>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</si>
  <si>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</si>
  <si>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</si>
  <si>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</si>
  <si>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</si>
  <si>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</si>
  <si>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</si>
  <si>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</si>
  <si>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</si>
  <si>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</si>
  <si>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</si>
  <si>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</si>
  <si>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</si>
  <si>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</si>
  <si>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</si>
  <si>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</si>
  <si>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</si>
  <si>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</si>
  <si>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</si>
  <si>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</si>
  <si>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</si>
  <si>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</si>
  <si>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</si>
  <si>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</si>
  <si>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</si>
  <si>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</si>
  <si>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</si>
  <si>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</si>
  <si>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</si>
  <si>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</si>
  <si>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</si>
  <si>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</si>
  <si>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</si>
  <si>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</si>
  <si>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</si>
  <si>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</si>
  <si>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</si>
  <si>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</si>
  <si>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</si>
  <si>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</si>
  <si>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</si>
  <si>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</si>
  <si>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</si>
  <si>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</si>
  <si>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</si>
  <si>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</si>
  <si>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</si>
  <si>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</si>
  <si>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</si>
  <si>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</si>
  <si>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</si>
  <si>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</si>
  <si>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</si>
  <si>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</si>
  <si>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</si>
  <si>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</si>
  <si>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</si>
  <si>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</si>
  <si>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</si>
  <si>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</si>
  <si>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</si>
  <si>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</si>
  <si>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</si>
  <si>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</si>
  <si>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</si>
  <si>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</si>
  <si>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</si>
  <si>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</si>
  <si>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</si>
  <si>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</si>
  <si>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</si>
  <si>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</si>
  <si>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</si>
  <si>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</si>
  <si>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</si>
  <si>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</si>
  <si>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</si>
  <si>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</si>
  <si>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</si>
  <si>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</si>
  <si>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</si>
  <si>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</si>
  <si>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</si>
  <si>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</si>
  <si>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</si>
  <si>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</si>
  <si>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</si>
  <si>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</si>
  <si>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</si>
  <si>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</si>
  <si>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</si>
  <si>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</si>
  <si>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</si>
  <si>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</si>
  <si>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</si>
  <si>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</si>
  <si>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</si>
  <si>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</si>
  <si>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</si>
  <si>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</si>
  <si>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</si>
  <si>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</si>
  <si>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</si>
  <si>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</si>
  <si>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</si>
  <si>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</si>
  <si>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</si>
  <si>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</si>
  <si>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</si>
  <si>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</si>
  <si>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</si>
  <si>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</si>
  <si>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</si>
  <si>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</si>
  <si>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</si>
  <si>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</si>
  <si>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</si>
  <si>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</si>
  <si>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</si>
  <si>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</si>
  <si>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</si>
  <si>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</si>
  <si>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</si>
  <si>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</si>
  <si>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</si>
  <si>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</si>
  <si>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</si>
  <si>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</si>
  <si>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</si>
  <si>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</si>
  <si>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</si>
  <si>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</si>
  <si>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</si>
  <si>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</si>
  <si>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</si>
  <si>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</si>
  <si>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</si>
  <si>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</si>
  <si>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</si>
  <si>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</si>
  <si>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</si>
  <si>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</si>
  <si>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</si>
  <si>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</si>
  <si>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</si>
  <si>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</si>
  <si>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</si>
  <si>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</si>
  <si>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</si>
  <si>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</si>
  <si>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</si>
  <si>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</si>
  <si>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</si>
  <si>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</si>
  <si>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</si>
  <si>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</si>
  <si>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</si>
  <si>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</si>
  <si>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</si>
  <si>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</si>
  <si>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</si>
  <si>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</si>
  <si>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</si>
  <si>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</si>
  <si>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</si>
  <si>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</si>
  <si>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</si>
  <si>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</si>
  <si>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</si>
  <si>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</si>
  <si>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</si>
  <si>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</si>
  <si>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</si>
  <si>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</si>
  <si>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</si>
  <si>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</si>
  <si>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</si>
  <si>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</si>
  <si>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</si>
  <si>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</si>
  <si>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</si>
  <si>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</si>
  <si>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</si>
  <si>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</si>
  <si>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</si>
  <si>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</si>
  <si>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</si>
  <si>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</si>
  <si>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</si>
  <si>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</si>
  <si>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</si>
  <si>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</si>
  <si>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</si>
  <si>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</si>
  <si>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</si>
  <si>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</si>
  <si>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</si>
  <si>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</si>
  <si>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</si>
  <si>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</si>
  <si>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</si>
  <si>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</si>
  <si>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</si>
  <si>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</si>
  <si>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</si>
  <si>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</si>
  <si>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</si>
  <si>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</si>
  <si>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</si>
  <si>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</si>
  <si>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</si>
  <si>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</si>
  <si>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</si>
  <si>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</si>
  <si>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</si>
  <si>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</si>
  <si>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</si>
  <si>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</si>
  <si>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</si>
  <si>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</si>
  <si>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</si>
  <si>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</si>
  <si>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</si>
  <si>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</si>
  <si>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</si>
  <si>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</si>
  <si>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</si>
  <si>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</si>
  <si>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</si>
  <si>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</si>
  <si>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</si>
  <si>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</si>
  <si>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</si>
  <si>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</si>
  <si>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</si>
  <si>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</si>
  <si>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</si>
  <si>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</si>
  <si>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</si>
  <si>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</si>
  <si>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</si>
  <si>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</si>
  <si>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</si>
  <si>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</si>
  <si>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</si>
  <si>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</si>
  <si>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</si>
  <si>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</si>
  <si>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</si>
  <si>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</si>
  <si>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</si>
  <si>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</si>
  <si>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</si>
  <si>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</si>
  <si>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</si>
  <si>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</si>
  <si>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</si>
  <si>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</si>
  <si>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</si>
  <si>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</si>
  <si>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</si>
  <si>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</si>
  <si>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</si>
  <si>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</si>
  <si>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</si>
  <si>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</si>
  <si>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</si>
  <si>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</si>
  <si>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</si>
  <si>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</si>
  <si>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</si>
  <si>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</si>
  <si>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</si>
  <si>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</si>
  <si>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</si>
  <si>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</si>
  <si>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</si>
  <si>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</si>
  <si>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</si>
  <si>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</si>
  <si>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</si>
  <si>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</si>
  <si>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</si>
  <si>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</si>
  <si>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</si>
  <si>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</si>
  <si>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</si>
  <si>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</si>
  <si>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</si>
  <si>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</si>
  <si>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</si>
  <si>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</si>
  <si>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</si>
  <si>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</si>
  <si>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</si>
  <si>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</si>
  <si>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</si>
  <si>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</si>
  <si>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</si>
  <si>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</si>
  <si>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</si>
  <si>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</si>
  <si>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</si>
  <si>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</si>
  <si>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</si>
  <si>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</si>
  <si>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</si>
  <si>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</si>
  <si>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</si>
  <si>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</si>
  <si>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</si>
  <si>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</si>
  <si>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</si>
  <si>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</si>
  <si>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</si>
  <si>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</si>
  <si>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</si>
  <si>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</si>
  <si>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</si>
  <si>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</si>
  <si>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</si>
  <si>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</si>
  <si>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</si>
  <si>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</si>
  <si>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</si>
  <si>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</si>
  <si>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</si>
  <si>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</si>
  <si>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</si>
  <si>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</si>
  <si>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</si>
  <si>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</si>
  <si>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</si>
  <si>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</si>
  <si>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</si>
  <si>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</si>
  <si>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</si>
  <si>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</si>
  <si>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</si>
  <si>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</si>
  <si>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</si>
  <si>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</si>
  <si>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</si>
  <si>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</si>
  <si>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</si>
  <si>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</si>
  <si>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</si>
  <si>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</si>
  <si>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</si>
  <si>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</si>
  <si>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</si>
  <si>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</si>
  <si>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</si>
  <si>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</si>
  <si>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</si>
  <si>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</si>
  <si>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</si>
  <si>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</si>
  <si>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</si>
  <si>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</si>
  <si>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</si>
  <si>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</si>
  <si>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</si>
  <si>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</si>
  <si>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</si>
  <si>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</si>
  <si>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</si>
  <si>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</si>
  <si>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</si>
  <si>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</si>
  <si>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</si>
  <si>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</si>
  <si>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</si>
  <si>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</si>
  <si>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</si>
  <si>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</si>
  <si>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</si>
  <si>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</si>
  <si>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</si>
  <si>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</si>
  <si>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</si>
  <si>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</si>
  <si>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</si>
  <si>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</si>
  <si>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</si>
  <si>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</si>
  <si>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</si>
  <si>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</si>
  <si>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</si>
  <si>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</si>
  <si>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</si>
  <si>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</si>
  <si>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</si>
  <si>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</si>
  <si>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</si>
  <si>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</si>
  <si>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</si>
  <si>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</si>
  <si>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</si>
  <si>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</si>
  <si>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</si>
  <si>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</si>
  <si>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</si>
  <si>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</si>
  <si>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</si>
  <si>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</si>
  <si>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</si>
  <si>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</si>
  <si>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</si>
  <si>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</si>
  <si>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</si>
  <si>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</si>
  <si>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</si>
  <si>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</si>
  <si>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</si>
  <si>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</si>
  <si>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</si>
  <si>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</si>
  <si>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</si>
  <si>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</si>
  <si>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</si>
  <si>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</si>
  <si>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</si>
  <si>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</si>
  <si>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</si>
  <si>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</si>
  <si>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</si>
  <si>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</si>
  <si>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</si>
  <si>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</si>
  <si>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</si>
  <si>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</si>
  <si>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</si>
  <si>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</si>
  <si>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</si>
  <si>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</si>
  <si>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</si>
  <si>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</si>
  <si>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</si>
  <si>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</si>
  <si>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</si>
  <si>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</si>
  <si>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</si>
  <si>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</si>
  <si>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</si>
  <si>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</si>
  <si>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</si>
  <si>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</si>
  <si>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</si>
  <si>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</si>
  <si>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</si>
  <si>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</si>
  <si>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</si>
  <si>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</si>
  <si>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</si>
  <si>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</si>
  <si>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</si>
  <si>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</si>
  <si>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</si>
  <si>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</si>
  <si>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</si>
  <si>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</si>
  <si>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</si>
  <si>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</si>
  <si>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</si>
  <si>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</si>
  <si>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</si>
  <si>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</si>
  <si>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</si>
  <si>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</si>
  <si>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</si>
  <si>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</si>
  <si>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</si>
  <si>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</si>
  <si>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</si>
  <si>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</si>
  <si>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</si>
  <si>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</si>
  <si>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</si>
  <si>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</si>
  <si>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</si>
  <si>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</si>
  <si>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</si>
  <si>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</si>
  <si>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</si>
  <si>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</si>
  <si>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</si>
  <si>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</si>
  <si>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</si>
  <si>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</si>
  <si>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</si>
  <si>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</si>
  <si>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</si>
  <si>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</si>
  <si>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</si>
  <si>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</si>
  <si>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</si>
  <si>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</si>
  <si>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</si>
  <si>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</si>
  <si>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</si>
  <si>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</si>
  <si>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</si>
  <si>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</si>
  <si>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</si>
  <si>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</si>
  <si>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</si>
  <si>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</si>
  <si>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</si>
  <si>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</si>
  <si>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</si>
  <si>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</si>
  <si>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</si>
  <si>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</si>
  <si>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</si>
  <si>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</si>
  <si>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</si>
  <si>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</si>
  <si>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</si>
  <si>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</si>
  <si>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</si>
  <si>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</si>
  <si>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</si>
  <si>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</si>
  <si>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</si>
  <si>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</si>
  <si>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</si>
  <si>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</si>
  <si>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</si>
  <si>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</si>
  <si>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</si>
  <si>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</si>
  <si>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</si>
  <si>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</si>
  <si>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</si>
  <si>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</si>
  <si>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</si>
  <si>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</si>
  <si>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</si>
  <si>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</si>
  <si>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</si>
  <si>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</si>
  <si>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</si>
  <si>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</si>
  <si>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</si>
  <si>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</si>
  <si>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</si>
  <si>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</si>
  <si>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</si>
  <si>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</si>
  <si>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</si>
  <si>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</si>
  <si>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</si>
  <si>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</si>
  <si>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</si>
  <si>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</si>
  <si>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</si>
  <si>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</si>
  <si>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</si>
  <si>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</si>
  <si>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</si>
  <si>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</si>
  <si>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</si>
  <si>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</si>
  <si>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</si>
  <si>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</si>
  <si>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</si>
  <si>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</si>
  <si>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</si>
  <si>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</si>
  <si>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</si>
  <si>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</si>
  <si>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</si>
  <si>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</si>
  <si>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</si>
  <si>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</si>
  <si>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</si>
  <si>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</si>
  <si>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</si>
  <si>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</si>
  <si>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</si>
  <si>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</si>
  <si>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</si>
  <si>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</si>
  <si>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</si>
  <si>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</si>
  <si>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</si>
  <si>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</si>
  <si>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</si>
  <si>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</si>
  <si>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</si>
  <si>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</si>
  <si>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</si>
  <si>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</si>
  <si>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</si>
  <si>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</si>
  <si>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</si>
  <si>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</si>
  <si>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</si>
  <si>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</si>
  <si>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</si>
  <si>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</si>
  <si>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</si>
  <si>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</si>
  <si>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</si>
  <si>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</si>
  <si>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</si>
  <si>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</si>
  <si>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</si>
  <si>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</si>
  <si>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</si>
  <si>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</si>
  <si>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</si>
  <si>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</si>
  <si>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</si>
  <si>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</si>
  <si>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</si>
  <si>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</si>
  <si>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</si>
  <si>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</si>
  <si>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</si>
  <si>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</si>
  <si>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</si>
  <si>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</si>
  <si>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</si>
  <si>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</si>
  <si>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</si>
  <si>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</si>
  <si>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</si>
  <si>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</si>
  <si>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</si>
  <si>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</si>
  <si>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</si>
  <si>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</si>
  <si>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</si>
  <si>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</si>
  <si>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</si>
  <si>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</si>
  <si>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</si>
  <si>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</si>
  <si>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</si>
  <si>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</si>
  <si>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</si>
  <si>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</si>
  <si>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</si>
  <si>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</si>
  <si>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</si>
  <si>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</si>
  <si>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</si>
  <si>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</si>
  <si>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</si>
  <si>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</si>
  <si>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</si>
  <si>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</si>
  <si>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</si>
  <si>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</si>
  <si>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</si>
  <si>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</si>
  <si>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</si>
  <si>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</si>
  <si>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</si>
  <si>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</si>
  <si>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</si>
  <si>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</si>
  <si>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</si>
  <si>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</si>
  <si>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</si>
  <si>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</si>
  <si>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</si>
  <si>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</si>
  <si>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</si>
  <si>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</si>
  <si>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</si>
  <si>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</si>
  <si>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</si>
  <si>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</si>
  <si>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</si>
  <si>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</si>
  <si>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</si>
  <si>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</si>
  <si>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</si>
  <si>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</si>
  <si>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</si>
  <si>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</si>
  <si>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</si>
  <si>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</si>
  <si>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</si>
  <si>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</si>
  <si>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</si>
  <si>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</si>
  <si>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</si>
  <si>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</si>
  <si>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</si>
  <si>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</si>
  <si>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</si>
  <si>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</si>
  <si>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</si>
  <si>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</si>
  <si>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</si>
  <si>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</si>
  <si>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</si>
  <si>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</si>
  <si>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</si>
  <si>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</si>
  <si>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</si>
  <si>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</si>
  <si>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</si>
  <si>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</si>
  <si>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</si>
  <si>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</si>
  <si>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</si>
  <si>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</si>
  <si>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</si>
  <si>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</si>
  <si>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</si>
  <si>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</si>
  <si>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</si>
  <si>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</si>
  <si>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</si>
  <si>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</si>
  <si>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</si>
  <si>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</si>
  <si>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</si>
  <si>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</si>
  <si>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</si>
  <si>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</si>
  <si>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</si>
  <si>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</si>
  <si>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</si>
  <si>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</si>
  <si>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</si>
  <si>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</si>
  <si>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</si>
  <si>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</si>
  <si>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</si>
  <si>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</si>
  <si>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</si>
  <si>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</si>
  <si>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</si>
  <si>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</si>
  <si>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</si>
  <si>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</si>
  <si>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</si>
  <si>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</si>
  <si>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</si>
  <si>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</si>
  <si>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</si>
  <si>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</si>
  <si>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</si>
  <si>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</si>
  <si>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</si>
  <si>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</si>
  <si>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</si>
  <si>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</si>
  <si>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</si>
  <si>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</si>
  <si>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</si>
  <si>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</si>
  <si>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</si>
  <si>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</si>
  <si>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</si>
  <si>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</si>
  <si>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</si>
  <si>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</si>
  <si>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</si>
  <si>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</si>
  <si>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</si>
  <si>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</si>
  <si>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</si>
  <si>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</si>
  <si>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</si>
  <si>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</si>
  <si>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</si>
  <si>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</si>
  <si>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</si>
  <si>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</si>
  <si>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</si>
  <si>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</si>
  <si>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</si>
  <si>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</si>
  <si>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</si>
  <si>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</si>
  <si>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</si>
  <si>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</si>
  <si>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</si>
  <si>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</si>
  <si>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</si>
  <si>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</si>
  <si>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</si>
  <si>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</si>
  <si>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</si>
  <si>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</si>
  <si>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</si>
  <si>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</si>
  <si>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</si>
  <si>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</si>
  <si>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</si>
  <si>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</si>
  <si>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</si>
  <si>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</si>
  <si>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</si>
  <si>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</si>
  <si>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</si>
  <si>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</si>
  <si>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</si>
  <si>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</si>
  <si>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</si>
  <si>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</si>
  <si>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</si>
  <si>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</si>
  <si>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</si>
  <si>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</si>
  <si>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</si>
  <si>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</si>
  <si>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</si>
  <si>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</si>
  <si>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</si>
  <si>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</si>
  <si>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</si>
  <si>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</si>
  <si>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</si>
  <si>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</si>
  <si>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</si>
  <si>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</si>
  <si>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</si>
  <si>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</si>
  <si>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</si>
  <si>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</si>
  <si>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</si>
  <si>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</si>
  <si>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</si>
  <si>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</si>
  <si>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</si>
  <si>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</si>
  <si>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</si>
  <si>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</si>
  <si>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</si>
  <si>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</si>
  <si>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</si>
  <si>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</si>
  <si>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</si>
  <si>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</si>
  <si>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</si>
  <si>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</si>
  <si>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</si>
  <si>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</si>
  <si>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</si>
  <si>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</si>
  <si>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</si>
  <si>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</si>
  <si>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</si>
  <si>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</si>
  <si>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</si>
  <si>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</si>
  <si>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</si>
  <si>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</si>
  <si>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</si>
  <si>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</si>
  <si>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</si>
  <si>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</si>
  <si>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</si>
  <si>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</si>
  <si>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</si>
  <si>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</si>
  <si>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</si>
  <si>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</si>
  <si>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</si>
  <si>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</si>
  <si>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</si>
  <si>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</si>
  <si>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</si>
  <si>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</si>
  <si>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</si>
  <si>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</si>
  <si>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</si>
  <si>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</si>
  <si>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</si>
  <si>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</si>
  <si>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</si>
  <si>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</si>
  <si>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</si>
  <si>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</si>
  <si>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</si>
  <si>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</si>
  <si>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</si>
  <si>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</si>
  <si>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</si>
  <si>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</si>
  <si>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</si>
  <si>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</si>
  <si>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</si>
  <si>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</si>
  <si>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</si>
  <si>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</si>
  <si>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</si>
  <si>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</si>
  <si>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</si>
  <si>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</si>
  <si>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</si>
  <si>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</si>
  <si>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</si>
  <si>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</si>
  <si>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</si>
  <si>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</si>
  <si>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</si>
  <si>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</si>
  <si>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</si>
  <si>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</si>
  <si>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</si>
  <si>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</si>
  <si>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</si>
  <si>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</si>
  <si>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</si>
  <si>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</si>
  <si>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</si>
  <si>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</si>
  <si>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</si>
  <si>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</si>
  <si>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</si>
  <si>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</si>
  <si>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</si>
  <si>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</si>
  <si>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</si>
  <si>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</si>
  <si>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</si>
  <si>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</si>
  <si>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</si>
  <si>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</si>
  <si>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</si>
  <si>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</si>
  <si>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</si>
  <si>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</si>
  <si>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</si>
  <si>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</si>
  <si>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</si>
  <si>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</si>
  <si>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</si>
  <si>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</si>
  <si>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</si>
  <si>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</si>
  <si>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</si>
  <si>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</si>
  <si>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</si>
  <si>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</si>
  <si>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</si>
  <si>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</si>
  <si>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</si>
  <si>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</si>
  <si>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</si>
  <si>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</si>
  <si>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</si>
  <si>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</si>
  <si>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</si>
  <si>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</si>
  <si>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</si>
  <si>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</si>
  <si>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</si>
  <si>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</si>
  <si>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</si>
  <si>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</si>
  <si>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</si>
  <si>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</si>
  <si>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</si>
  <si>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</si>
  <si>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</si>
  <si>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</si>
  <si>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</si>
  <si>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</si>
  <si>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</si>
  <si>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</si>
  <si>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</si>
  <si>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</si>
  <si>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</si>
  <si>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</si>
  <si>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</si>
  <si>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</si>
  <si>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</si>
  <si>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</si>
  <si>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</si>
  <si>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</si>
  <si>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</si>
  <si>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</si>
  <si>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</si>
  <si>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</si>
  <si>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</si>
  <si>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</si>
  <si>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</si>
  <si>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</si>
  <si>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</si>
  <si>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</si>
  <si>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</si>
  <si>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</si>
  <si>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</si>
  <si>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</si>
  <si>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</si>
  <si>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</si>
  <si>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</si>
  <si>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</si>
  <si>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</si>
  <si>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</si>
  <si>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</si>
  <si>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</si>
  <si>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</si>
  <si>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</si>
  <si>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</si>
  <si>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</si>
  <si>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</si>
  <si>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</si>
  <si>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</si>
  <si>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</si>
  <si>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</si>
  <si>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</si>
  <si>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</si>
  <si>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</si>
  <si>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</si>
  <si>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</si>
  <si>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</si>
  <si>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</si>
  <si>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</si>
  <si>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</si>
  <si>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</si>
  <si>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</si>
  <si>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</si>
  <si>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</si>
  <si>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</si>
  <si>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</si>
  <si>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</si>
  <si>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</si>
  <si>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</si>
  <si>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</si>
  <si>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</si>
  <si>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</si>
  <si>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</si>
  <si>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</si>
  <si>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</si>
  <si>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</si>
  <si>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</si>
  <si>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</si>
  <si>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</si>
  <si>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</si>
  <si>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</si>
  <si>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</si>
  <si>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</si>
  <si>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</si>
  <si>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</si>
  <si>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</si>
  <si>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</si>
  <si>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</si>
  <si>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</si>
  <si>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</si>
  <si>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</si>
  <si>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</si>
  <si>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</si>
  <si>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</si>
  <si>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</si>
  <si>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</si>
  <si>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</si>
  <si>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</si>
  <si>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</si>
  <si>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</si>
  <si>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</si>
  <si>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</si>
  <si>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</si>
  <si>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</si>
  <si>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</si>
  <si>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</si>
  <si>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</si>
  <si>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</si>
  <si>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</si>
  <si>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</si>
  <si>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</si>
  <si>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</si>
  <si>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</si>
  <si>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</si>
  <si>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</si>
  <si>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</si>
  <si>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</si>
  <si>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</si>
  <si>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</si>
  <si>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</si>
  <si>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</si>
  <si>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</si>
  <si>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</si>
  <si>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</si>
  <si>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</si>
  <si>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</si>
  <si>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</si>
  <si>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</si>
  <si>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</si>
  <si>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</si>
  <si>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</si>
  <si>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</si>
  <si>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</si>
  <si>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</si>
  <si>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</si>
  <si>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</si>
  <si>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</si>
  <si>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</si>
  <si>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</si>
  <si>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</si>
  <si>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</si>
  <si>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</si>
  <si>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</si>
  <si>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</si>
  <si>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</si>
  <si>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</si>
  <si>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</si>
  <si>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</si>
  <si>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</si>
  <si>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</si>
  <si>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</si>
  <si>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</si>
  <si>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</si>
  <si>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</si>
  <si>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</si>
  <si>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</si>
  <si>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</si>
  <si>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</si>
  <si>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</si>
  <si>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</si>
  <si>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</si>
  <si>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</si>
  <si>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</si>
  <si>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</si>
  <si>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</si>
  <si>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</si>
  <si>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</si>
  <si>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</si>
  <si>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</si>
  <si>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</si>
  <si>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</si>
  <si>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</si>
  <si>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</si>
  <si>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</si>
  <si>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</si>
  <si>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</si>
  <si>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</si>
  <si>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</si>
  <si>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</si>
  <si>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</si>
  <si>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</si>
  <si>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</si>
  <si>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</si>
  <si>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</si>
  <si>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</si>
  <si>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</si>
  <si>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</si>
  <si>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</si>
  <si>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</si>
  <si>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</si>
  <si>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</si>
  <si>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</si>
  <si>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</si>
  <si>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</si>
  <si>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</si>
  <si>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</si>
  <si>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</si>
  <si>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</si>
  <si>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</si>
  <si>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</si>
  <si>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</si>
  <si>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</si>
  <si>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</si>
  <si>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</si>
  <si>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</si>
  <si>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</si>
  <si>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</si>
  <si>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</si>
  <si>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</si>
  <si>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</si>
  <si>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</si>
  <si>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</si>
  <si>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</si>
  <si>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</si>
  <si>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</si>
  <si>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</si>
  <si>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</si>
  <si>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</si>
  <si>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</si>
  <si>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</si>
  <si>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</si>
  <si>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</si>
  <si>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</si>
  <si>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</si>
  <si>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</si>
  <si>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</si>
  <si>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</si>
  <si>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</si>
  <si>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</si>
  <si>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</si>
  <si>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</si>
  <si>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</si>
  <si>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</si>
  <si>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</si>
  <si>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</si>
  <si>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</si>
  <si>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</si>
  <si>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</si>
  <si>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</si>
  <si>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</si>
  <si>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</si>
  <si>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</si>
  <si>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</si>
  <si>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</si>
  <si>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</si>
  <si>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</si>
  <si>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</si>
  <si>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</si>
  <si>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</si>
  <si>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</si>
  <si>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</si>
  <si>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</si>
  <si>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</si>
  <si>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</si>
  <si>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</si>
  <si>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</si>
  <si>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</si>
  <si>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</si>
  <si>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</si>
  <si>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</si>
  <si>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</si>
  <si>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</si>
  <si>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</si>
  <si>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</si>
  <si>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</si>
  <si>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</si>
  <si>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</si>
  <si>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</si>
  <si>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</si>
  <si>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</si>
  <si>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</si>
  <si>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</si>
  <si>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</si>
  <si>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</si>
  <si>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</si>
  <si>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</si>
  <si>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</si>
  <si>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</si>
  <si>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</si>
  <si>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</si>
  <si>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</si>
  <si>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</si>
  <si>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</si>
  <si>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</si>
  <si>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</si>
  <si>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</si>
  <si>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</si>
  <si>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</si>
  <si>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</si>
  <si>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</si>
  <si>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</si>
  <si>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</si>
  <si>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</si>
  <si>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</si>
  <si>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</si>
  <si>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</si>
  <si>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</si>
  <si>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</si>
  <si>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</si>
  <si>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</si>
  <si>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</si>
  <si>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</si>
  <si>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</si>
  <si>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</si>
  <si>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</si>
  <si>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</si>
  <si>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</si>
  <si>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</si>
  <si>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</si>
  <si>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</si>
  <si>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</si>
  <si>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</si>
  <si>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</si>
  <si>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</si>
  <si>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</si>
  <si>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</si>
  <si>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</si>
  <si>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</si>
  <si>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</si>
  <si>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</si>
  <si>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</si>
  <si>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</si>
  <si>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</si>
  <si>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</si>
  <si>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</si>
  <si>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</si>
  <si>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</si>
  <si>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</si>
  <si>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</si>
  <si>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</si>
  <si>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</si>
  <si>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</si>
  <si>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</si>
  <si>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</si>
  <si>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</si>
  <si>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</si>
  <si>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</si>
  <si>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</si>
  <si>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</si>
  <si>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</si>
  <si>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</si>
  <si>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</si>
  <si>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</si>
  <si>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</si>
  <si>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</si>
  <si>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</si>
  <si>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</si>
  <si>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</si>
  <si>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</si>
  <si>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</si>
  <si>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</si>
  <si>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</si>
  <si>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</si>
  <si>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</si>
  <si>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</si>
  <si>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</si>
  <si>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</si>
  <si>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</si>
  <si>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</si>
  <si>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</si>
  <si>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</si>
  <si>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</si>
  <si>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</si>
  <si>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</si>
  <si>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</si>
  <si>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</si>
  <si>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</si>
  <si>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</si>
  <si>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</si>
  <si>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</si>
  <si>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</si>
  <si>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</si>
  <si>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</si>
  <si>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</si>
  <si>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</si>
  <si>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</si>
  <si>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</si>
  <si>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</si>
  <si>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</si>
  <si>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</si>
  <si>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</si>
  <si>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</si>
  <si>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</si>
  <si>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</si>
  <si>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</si>
  <si>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</si>
  <si>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</si>
  <si>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</si>
  <si>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</si>
  <si>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</si>
  <si>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</si>
  <si>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</si>
  <si>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</si>
  <si>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</si>
  <si>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</si>
  <si>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</si>
  <si>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</si>
  <si>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</si>
  <si>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</si>
  <si>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</si>
  <si>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</si>
  <si>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</si>
  <si>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</si>
  <si>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</si>
  <si>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</si>
  <si>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</si>
  <si>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</si>
  <si>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</si>
  <si>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</si>
  <si>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</si>
  <si>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</si>
  <si>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</si>
  <si>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</si>
  <si>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</si>
  <si>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</si>
  <si>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</si>
  <si>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</si>
  <si>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</si>
  <si>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</si>
  <si>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</si>
  <si>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</si>
  <si>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</si>
  <si>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</si>
  <si>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</si>
  <si>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</si>
  <si>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</si>
  <si>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</si>
  <si>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</si>
  <si>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</si>
  <si>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</si>
  <si>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</si>
  <si>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</si>
  <si>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</si>
  <si>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</si>
  <si>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</si>
  <si>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</si>
  <si>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</si>
  <si>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</si>
  <si>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</si>
  <si>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</si>
  <si>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</si>
  <si>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</si>
  <si>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</si>
  <si>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</si>
  <si>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</si>
  <si>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</si>
  <si>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</si>
  <si>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</si>
  <si>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</si>
  <si>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</si>
  <si>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</si>
  <si>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</si>
  <si>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</si>
  <si>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</si>
  <si>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</si>
  <si>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</si>
  <si>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</si>
  <si>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</si>
  <si>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</si>
  <si>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</si>
  <si>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</si>
  <si>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</si>
  <si>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</si>
  <si>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</si>
  <si>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</si>
  <si>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</si>
  <si>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</si>
  <si>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</si>
  <si>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</si>
  <si>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</si>
  <si>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</si>
  <si>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</si>
  <si>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</si>
  <si>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</si>
  <si>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</si>
  <si>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</si>
  <si>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</si>
  <si>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</si>
  <si>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</si>
  <si>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</si>
  <si>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</si>
  <si>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</si>
  <si>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</si>
  <si>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</si>
  <si>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</si>
  <si>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</si>
  <si>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</si>
  <si>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</si>
  <si>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</si>
  <si>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</si>
  <si>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</si>
  <si>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</si>
  <si>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</si>
  <si>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</si>
  <si>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</si>
  <si>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</si>
  <si>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</si>
  <si>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</si>
  <si>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</si>
  <si>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</si>
  <si>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</si>
  <si>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</si>
  <si>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</si>
  <si>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</si>
  <si>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</si>
  <si>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</si>
  <si>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</si>
  <si>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</si>
  <si>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</si>
  <si>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</si>
  <si>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</si>
  <si>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</si>
  <si>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</si>
  <si>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</si>
  <si>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</si>
  <si>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</si>
  <si>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</si>
  <si>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</si>
  <si>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</si>
  <si>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</si>
  <si>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</si>
  <si>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</si>
  <si>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</si>
  <si>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</si>
  <si>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</si>
  <si>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</si>
  <si>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</si>
  <si>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</si>
  <si>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</si>
  <si>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</si>
  <si>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</si>
  <si>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</si>
  <si>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</si>
  <si>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</si>
  <si>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</si>
  <si>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</si>
  <si>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</si>
  <si>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</si>
  <si>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</si>
  <si>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</si>
  <si>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</si>
  <si>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</si>
  <si>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</si>
  <si>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</si>
  <si>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</si>
  <si>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</si>
  <si>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</si>
  <si>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</si>
  <si>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</si>
  <si>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</si>
  <si>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</si>
  <si>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</si>
  <si>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</si>
  <si>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</si>
  <si>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</si>
  <si>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</si>
  <si>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</si>
  <si>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</si>
  <si>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</si>
  <si>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</si>
  <si>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</si>
  <si>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</si>
  <si>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</si>
  <si>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</si>
  <si>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</si>
  <si>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</si>
  <si>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</si>
  <si>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</si>
  <si>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</si>
  <si>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</si>
  <si>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</si>
  <si>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</si>
  <si>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</si>
  <si>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</si>
  <si>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</si>
  <si>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</si>
  <si>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</si>
  <si>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</si>
  <si>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</si>
  <si>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</si>
  <si>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</si>
  <si>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</si>
  <si>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</si>
  <si>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</si>
  <si>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</si>
  <si>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</si>
  <si>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</si>
  <si>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</si>
  <si>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</si>
  <si>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</si>
  <si>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</si>
  <si>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</si>
  <si>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</si>
  <si>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</si>
  <si>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</si>
  <si>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</si>
  <si>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</si>
  <si>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</si>
  <si>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</si>
  <si>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</si>
  <si>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</si>
  <si>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</si>
  <si>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</si>
  <si>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</si>
  <si>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</si>
  <si>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</si>
  <si>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</si>
  <si>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</si>
  <si>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</si>
  <si>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</si>
  <si>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</si>
  <si>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</si>
  <si>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</si>
  <si>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</si>
  <si>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</si>
  <si>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</si>
  <si>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</si>
  <si>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</si>
  <si>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</si>
  <si>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</si>
  <si>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</si>
  <si>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</si>
  <si>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</si>
  <si>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</si>
  <si>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</si>
  <si>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</si>
  <si>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</si>
  <si>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</si>
  <si>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</si>
  <si>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</si>
  <si>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</si>
  <si>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</si>
  <si>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</si>
  <si>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</si>
  <si>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</si>
  <si>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</si>
  <si>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</si>
  <si>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</si>
  <si>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</si>
  <si>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</si>
  <si>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</si>
  <si>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</si>
  <si>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</si>
  <si>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</si>
  <si>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</si>
  <si>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</si>
  <si>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</si>
  <si>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</si>
  <si>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</si>
  <si>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</si>
  <si>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</si>
  <si>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</si>
  <si>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</si>
  <si>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</si>
  <si>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</si>
  <si>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</si>
  <si>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</si>
  <si>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</si>
  <si>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</si>
  <si>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</si>
  <si>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</si>
  <si>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</si>
  <si>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</si>
  <si>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</si>
  <si>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</si>
  <si>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</si>
  <si>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</si>
  <si>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</si>
  <si>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</si>
  <si>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</si>
  <si>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</si>
  <si>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</si>
  <si>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</si>
  <si>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</si>
  <si>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</si>
  <si>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</si>
  <si>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</si>
  <si>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</si>
  <si>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</si>
  <si>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</si>
  <si>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</si>
  <si>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</si>
  <si>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</si>
  <si>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</si>
  <si>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</si>
  <si>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</si>
  <si>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</si>
  <si>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</si>
  <si>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</si>
  <si>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</si>
  <si>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</si>
  <si>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</si>
  <si>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</si>
  <si>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</si>
  <si>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</si>
  <si>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</si>
  <si>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</si>
  <si>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</si>
  <si>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</si>
  <si>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</si>
  <si>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</si>
  <si>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</si>
  <si>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</si>
  <si>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</si>
  <si>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</si>
  <si>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</si>
  <si>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</si>
  <si>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</si>
  <si>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</si>
  <si>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</si>
  <si>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</si>
  <si>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</si>
  <si>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</si>
  <si>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</si>
  <si>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</si>
  <si>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</si>
  <si>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</si>
  <si>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</si>
  <si>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</si>
  <si>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</si>
  <si>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</si>
  <si>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</si>
  <si>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</si>
  <si>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</si>
  <si>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</si>
  <si>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</si>
  <si>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</si>
  <si>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</si>
  <si>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</si>
  <si>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</si>
  <si>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</si>
  <si>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</si>
  <si>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</si>
  <si>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</si>
  <si>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</si>
  <si>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</si>
  <si>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</si>
  <si>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</si>
  <si>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</si>
  <si>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</si>
  <si>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</si>
  <si>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</si>
  <si>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</si>
  <si>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</si>
  <si>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</si>
  <si>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</si>
  <si>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</si>
  <si>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</si>
  <si>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</si>
  <si>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</si>
  <si>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</si>
  <si>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</si>
  <si>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</si>
  <si>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</si>
  <si>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</si>
  <si>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</si>
  <si>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</si>
  <si>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</si>
  <si>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</si>
  <si>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</si>
  <si>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</si>
  <si>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</si>
  <si>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</si>
  <si>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</si>
  <si>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</si>
  <si>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</si>
  <si>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</si>
  <si>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</si>
  <si>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</si>
  <si>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</si>
  <si>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</si>
  <si>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</si>
  <si>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</si>
  <si>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</si>
  <si>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</si>
  <si>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</si>
  <si>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</si>
  <si>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</si>
  <si>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</si>
  <si>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</si>
  <si>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</si>
  <si>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</si>
  <si>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</si>
  <si>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</si>
  <si>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</si>
  <si>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</si>
  <si>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</si>
  <si>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</si>
  <si>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</si>
  <si>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</si>
  <si>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</si>
  <si>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</si>
  <si>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</si>
  <si>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</si>
  <si>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</si>
  <si>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</si>
  <si>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</si>
  <si>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</si>
  <si>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</si>
  <si>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</si>
  <si>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</si>
  <si>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</si>
  <si>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</si>
  <si>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</si>
  <si>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</si>
  <si>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</si>
  <si>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</si>
  <si>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</si>
  <si>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</si>
  <si>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</si>
  <si>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</si>
  <si>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</si>
  <si>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</si>
  <si>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</si>
  <si>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</si>
  <si>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</si>
  <si>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</si>
  <si>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</si>
  <si>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</si>
  <si>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</si>
  <si>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</si>
  <si>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</si>
  <si>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</si>
  <si>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</si>
  <si>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</si>
  <si>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</si>
  <si>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</si>
  <si>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</si>
  <si>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</si>
  <si>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</si>
  <si>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</si>
  <si>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</si>
  <si>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</si>
  <si>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</si>
  <si>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</si>
  <si>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</si>
  <si>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</si>
  <si>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</si>
  <si>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</si>
  <si>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</si>
  <si>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</si>
  <si>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</si>
  <si>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</si>
  <si>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</si>
  <si>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</si>
  <si>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</si>
  <si>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</si>
  <si>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</si>
  <si>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</si>
  <si>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</si>
  <si>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</si>
  <si>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</si>
  <si>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</si>
  <si>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</si>
  <si>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</si>
  <si>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</si>
  <si>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</si>
  <si>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</si>
  <si>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</si>
  <si>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</si>
  <si>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</si>
  <si>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</si>
  <si>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</si>
  <si>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</si>
  <si>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</si>
  <si>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</si>
  <si>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</si>
  <si>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</si>
  <si>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</si>
  <si>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</si>
  <si>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</si>
  <si>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</si>
  <si>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</si>
  <si>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</si>
  <si>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</si>
  <si>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</si>
  <si>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</si>
  <si>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</si>
  <si>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</si>
  <si>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</si>
  <si>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</si>
  <si>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</si>
  <si>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</si>
  <si>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</si>
  <si>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</si>
  <si>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</si>
  <si>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</si>
  <si>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</si>
  <si>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</si>
  <si>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</si>
  <si>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</si>
  <si>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</si>
  <si>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</si>
  <si>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</si>
  <si>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</si>
  <si>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</si>
  <si>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</si>
  <si>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</si>
  <si>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</si>
  <si>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</si>
  <si>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</si>
  <si>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</si>
  <si>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</si>
  <si>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</si>
  <si>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</si>
  <si>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</si>
  <si>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</si>
  <si>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</si>
  <si>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</si>
  <si>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</si>
  <si>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</si>
  <si>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</si>
  <si>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</si>
  <si>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</si>
  <si>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</si>
  <si>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</si>
  <si>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</si>
  <si>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</si>
  <si>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</si>
  <si>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</si>
  <si>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</si>
  <si>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</si>
  <si>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</si>
  <si>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</si>
  <si>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</si>
  <si>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</si>
  <si>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</si>
  <si>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</si>
  <si>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</si>
  <si>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</si>
  <si>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</si>
  <si>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</si>
  <si>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</si>
  <si>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</si>
  <si>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</si>
  <si>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</si>
  <si>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</si>
  <si>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</si>
  <si>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</si>
  <si>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</si>
  <si>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</si>
  <si>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</si>
  <si>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</si>
  <si>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</si>
  <si>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</si>
  <si>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</si>
  <si>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</si>
  <si>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</si>
  <si>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</si>
  <si>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</si>
  <si>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</si>
  <si>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</si>
  <si>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</si>
  <si>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</si>
  <si>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</si>
  <si>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</si>
  <si>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</si>
  <si>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</si>
  <si>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</si>
  <si>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</si>
  <si>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</si>
  <si>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</si>
  <si>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</si>
  <si>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</si>
  <si>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</si>
  <si>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</si>
  <si>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</si>
  <si>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</si>
  <si>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</si>
  <si>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</si>
  <si>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</si>
  <si>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</si>
  <si>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</si>
  <si>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</si>
  <si>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</si>
  <si>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</si>
  <si>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</si>
  <si>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</si>
  <si>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</si>
  <si>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</si>
  <si>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</si>
  <si>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</si>
  <si>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</si>
  <si>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</si>
  <si>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</si>
  <si>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</si>
  <si>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</si>
  <si>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</si>
  <si>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</si>
  <si>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</si>
  <si>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</si>
  <si>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</si>
  <si>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</si>
  <si>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</si>
  <si>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</si>
  <si>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</si>
  <si>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</si>
  <si>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</si>
  <si>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</si>
  <si>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</si>
  <si>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</si>
  <si>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</si>
  <si>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</si>
  <si>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</si>
  <si>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</si>
  <si>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</si>
  <si>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</si>
  <si>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</si>
  <si>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</si>
  <si>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</si>
  <si>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</si>
  <si>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</si>
  <si>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</si>
  <si>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</si>
  <si>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</si>
  <si>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</si>
  <si>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</si>
  <si>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</si>
  <si>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</si>
  <si>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</si>
  <si>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</si>
  <si>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</si>
  <si>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</si>
  <si>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</si>
  <si>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</si>
  <si>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</si>
  <si>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</si>
  <si>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</si>
  <si>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</si>
  <si>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</si>
  <si>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</si>
  <si>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</si>
  <si>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</si>
  <si>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</si>
  <si>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</si>
  <si>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</si>
  <si>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</si>
  <si>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</si>
  <si>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</si>
  <si>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</si>
  <si>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</si>
  <si>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</si>
  <si>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</si>
  <si>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</si>
  <si>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</si>
  <si>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</si>
  <si>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</si>
  <si>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</si>
  <si>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</si>
  <si>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</si>
  <si>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</si>
  <si>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</si>
  <si>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</si>
  <si>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</si>
  <si>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</si>
  <si>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</si>
  <si>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</si>
  <si>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</si>
  <si>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</si>
  <si>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</si>
  <si>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</si>
  <si>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</si>
  <si>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</si>
  <si>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</si>
  <si>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</si>
  <si>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</si>
  <si>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</si>
  <si>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</si>
  <si>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</si>
  <si>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</si>
  <si>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</si>
  <si>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</si>
  <si>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</si>
  <si>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</si>
  <si>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</si>
  <si>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</si>
  <si>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</si>
  <si>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</si>
  <si>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</si>
  <si>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</si>
  <si>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</si>
  <si>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</si>
  <si>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</si>
  <si>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</si>
  <si>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</si>
  <si>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</si>
  <si>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</si>
  <si>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</si>
  <si>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</si>
  <si>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</si>
  <si>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</si>
  <si>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</si>
  <si>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</si>
  <si>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</si>
  <si>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</si>
  <si>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</si>
  <si>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</si>
  <si>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</si>
  <si>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</si>
  <si>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</si>
  <si>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</si>
  <si>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</si>
  <si>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</si>
  <si>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</si>
  <si>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</si>
  <si>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</si>
  <si>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</si>
  <si>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</si>
  <si>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</si>
  <si>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</si>
  <si>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</si>
  <si>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</si>
  <si>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</si>
  <si>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</si>
  <si>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</si>
  <si>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</si>
  <si>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</si>
  <si>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</si>
  <si>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</si>
  <si>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</si>
  <si>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</si>
  <si>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</si>
  <si>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</si>
  <si>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</si>
  <si>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</si>
  <si>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</si>
  <si>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</si>
  <si>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</si>
  <si>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</si>
  <si>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</si>
  <si>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</si>
  <si>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</si>
  <si>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</si>
  <si>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</si>
  <si>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</si>
  <si>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</si>
  <si>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</si>
  <si>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</si>
  <si>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</si>
  <si>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</si>
  <si>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</si>
  <si>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</si>
  <si>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</si>
  <si>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</si>
  <si>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</si>
  <si>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</si>
  <si>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</si>
  <si>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</si>
  <si>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</si>
  <si>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</si>
  <si>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</si>
  <si>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</si>
  <si>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</si>
  <si>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</si>
  <si>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</si>
  <si>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</si>
  <si>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</si>
  <si>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</si>
  <si>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</si>
  <si>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</si>
  <si>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</si>
  <si>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</si>
  <si>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</si>
  <si>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</si>
  <si>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</si>
  <si>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</si>
  <si>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</si>
  <si>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</si>
  <si>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</si>
  <si>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</si>
  <si>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</si>
  <si>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</si>
  <si>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</si>
  <si>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</si>
  <si>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</si>
  <si>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</si>
  <si>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</si>
  <si>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</si>
  <si>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</si>
  <si>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</si>
  <si>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</si>
  <si>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</si>
  <si>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</si>
  <si>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</si>
  <si>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</si>
  <si>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</si>
  <si>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</si>
  <si>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</si>
  <si>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</si>
  <si>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</si>
  <si>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</si>
  <si>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</si>
  <si>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</si>
  <si>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</si>
  <si>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</si>
  <si>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</si>
  <si>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</si>
  <si>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</si>
  <si>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</si>
  <si>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</si>
  <si>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</si>
  <si>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</si>
  <si>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</si>
  <si>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</si>
  <si>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</si>
  <si>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</si>
  <si>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</si>
  <si>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</si>
  <si>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</si>
  <si>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</si>
  <si>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</si>
  <si>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</si>
  <si>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</si>
  <si>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</si>
  <si>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</si>
  <si>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</si>
  <si>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</si>
  <si>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</si>
  <si>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</si>
  <si>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</si>
  <si>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</si>
  <si>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</si>
  <si>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</si>
  <si>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</si>
  <si>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</si>
  <si>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</si>
  <si>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</si>
  <si>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</si>
  <si>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</si>
  <si>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</si>
  <si>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</si>
  <si>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</si>
  <si>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</si>
  <si>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</si>
  <si>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</si>
  <si>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</si>
  <si>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</si>
  <si>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</si>
  <si>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</si>
  <si>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</si>
  <si>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</si>
  <si>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</si>
  <si>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</si>
  <si>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</si>
  <si>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</si>
  <si>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</si>
  <si>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</si>
  <si>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</si>
  <si>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</si>
  <si>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</si>
  <si>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</si>
  <si>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</si>
  <si>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</si>
  <si>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</si>
  <si>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</si>
  <si>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</si>
  <si>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</si>
  <si>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</si>
  <si>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</si>
  <si>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</si>
  <si>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</si>
  <si>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</si>
  <si>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</si>
  <si>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</si>
  <si>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</si>
  <si>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</si>
  <si>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</si>
  <si>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</si>
  <si>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</si>
  <si>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</si>
  <si>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</si>
  <si>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</si>
  <si>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</si>
  <si>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</si>
  <si>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</si>
  <si>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</si>
  <si>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</si>
  <si>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</si>
  <si>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</si>
  <si>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</si>
  <si>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</si>
  <si>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</si>
  <si>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</si>
  <si>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</si>
  <si>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</si>
  <si>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</si>
  <si>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</si>
  <si>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</si>
  <si>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</si>
  <si>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</si>
  <si>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</si>
  <si>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</si>
  <si>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</si>
  <si>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</si>
  <si>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</si>
  <si>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</si>
  <si>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</si>
  <si>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</si>
  <si>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</si>
  <si>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</si>
  <si>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</si>
  <si>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</si>
  <si>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</si>
  <si>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</si>
  <si>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</si>
  <si>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</si>
  <si>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</si>
  <si>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</si>
  <si>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</si>
  <si>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</si>
  <si>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</si>
  <si>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</si>
  <si>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</si>
  <si>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</si>
  <si>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</si>
  <si>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</si>
  <si>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</si>
  <si>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</si>
  <si>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</si>
  <si>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</si>
  <si>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</si>
  <si>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</si>
  <si>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</si>
  <si>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</si>
  <si>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</si>
  <si>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</si>
  <si>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</si>
  <si>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</si>
  <si>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</si>
  <si>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</si>
  <si>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</si>
  <si>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</si>
  <si>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</si>
  <si>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</si>
  <si>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</si>
  <si>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</si>
  <si>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</si>
  <si>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</si>
  <si>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</si>
  <si>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</si>
  <si>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</si>
  <si>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</si>
  <si>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</si>
  <si>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</si>
  <si>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</si>
  <si>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</si>
  <si>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</si>
  <si>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</si>
  <si>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</si>
  <si>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</si>
  <si>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</si>
  <si>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</si>
  <si>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</si>
  <si>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</si>
  <si>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</si>
  <si>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</si>
  <si>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</si>
  <si>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</si>
  <si>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</si>
  <si>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</si>
  <si>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</si>
  <si>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</si>
  <si>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</si>
  <si>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</si>
  <si>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</si>
  <si>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</si>
  <si>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</si>
  <si>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</si>
  <si>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</si>
  <si>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</si>
  <si>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</si>
  <si>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</si>
  <si>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</si>
  <si>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</si>
  <si>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</si>
  <si>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</si>
  <si>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</si>
  <si>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</si>
  <si>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</si>
  <si>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</si>
  <si>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</si>
  <si>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</si>
  <si>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</si>
  <si>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</si>
  <si>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</si>
  <si>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</si>
  <si>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</si>
  <si>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</si>
  <si>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</si>
  <si>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</si>
  <si>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</si>
  <si>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</si>
  <si>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</si>
  <si>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</si>
  <si>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</si>
  <si>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</si>
  <si>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</si>
  <si>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</si>
  <si>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</si>
  <si>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</si>
  <si>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</si>
  <si>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</si>
  <si>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</si>
  <si>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</si>
  <si>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</si>
  <si>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</si>
  <si>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</si>
  <si>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</si>
  <si>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</si>
  <si>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</si>
  <si>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</si>
  <si>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</si>
  <si>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</si>
  <si>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</si>
  <si>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</si>
  <si>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</si>
  <si>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</si>
  <si>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</si>
  <si>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</si>
  <si>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</si>
  <si>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</si>
  <si>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</si>
  <si>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</si>
  <si>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</si>
  <si>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</si>
  <si>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</si>
  <si>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</si>
  <si>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</si>
  <si>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</si>
  <si>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</si>
  <si>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</si>
  <si>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</si>
  <si>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</si>
  <si>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</si>
  <si>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</si>
  <si>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</si>
  <si>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</si>
  <si>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</si>
  <si>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</si>
  <si>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</si>
  <si>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</si>
  <si>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</si>
  <si>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</si>
  <si>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</si>
  <si>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</si>
  <si>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</si>
  <si>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</si>
  <si>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</si>
  <si>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</si>
  <si>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</si>
  <si>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</si>
  <si>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</si>
  <si>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</si>
  <si>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</si>
  <si>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</si>
  <si>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</si>
  <si>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</si>
  <si>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</si>
  <si>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</si>
  <si>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</si>
  <si>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</si>
  <si>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</si>
  <si>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</si>
  <si>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</si>
  <si>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</si>
  <si>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</si>
  <si>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</si>
  <si>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</si>
  <si>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</si>
  <si>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</si>
  <si>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</si>
  <si>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</si>
  <si>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</si>
  <si>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</si>
  <si>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</si>
  <si>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</si>
  <si>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</si>
  <si>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</si>
  <si>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</si>
  <si>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</si>
  <si>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</si>
  <si>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</si>
  <si>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</si>
  <si>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</si>
  <si>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</si>
  <si>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</si>
  <si>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</si>
  <si>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</si>
  <si>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</si>
  <si>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</si>
  <si>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</si>
  <si>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</si>
  <si>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</si>
  <si>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</si>
  <si>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</si>
  <si>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</si>
  <si>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</si>
  <si>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</si>
  <si>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</si>
  <si>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</si>
  <si>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</si>
  <si>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</si>
  <si>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</si>
  <si>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</si>
  <si>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</si>
  <si>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</si>
  <si>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</si>
  <si>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</si>
  <si>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</si>
  <si>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</si>
  <si>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</si>
  <si>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</si>
  <si>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</si>
  <si>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</si>
  <si>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</si>
  <si>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</si>
  <si>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</si>
  <si>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</si>
  <si>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</si>
  <si>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</si>
  <si>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</si>
  <si>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</si>
  <si>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</si>
  <si>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</si>
  <si>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</si>
  <si>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</si>
  <si>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</si>
  <si>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</si>
  <si>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</si>
  <si>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</si>
  <si>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</si>
  <si>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</si>
  <si>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</si>
  <si>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</si>
  <si>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</si>
  <si>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</si>
  <si>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</si>
  <si>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</si>
  <si>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</si>
  <si>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</si>
  <si>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</si>
  <si>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</si>
  <si>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</si>
  <si>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</si>
  <si>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</si>
  <si>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</si>
  <si>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</si>
  <si>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</si>
  <si>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</si>
  <si>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</si>
  <si>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</si>
  <si>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</si>
  <si>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</si>
  <si>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</si>
  <si>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</si>
  <si>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</si>
  <si>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</si>
  <si>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</si>
  <si>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</si>
  <si>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</si>
  <si>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</si>
  <si>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</si>
  <si>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</si>
  <si>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</si>
  <si>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</si>
  <si>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</si>
  <si>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</si>
  <si>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</si>
  <si>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</si>
  <si>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</si>
  <si>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</si>
  <si>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</si>
  <si>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</si>
  <si>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</si>
  <si>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</si>
  <si>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</si>
  <si>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</si>
  <si>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</si>
  <si>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</si>
  <si>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</si>
  <si>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</si>
  <si>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</si>
  <si>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</si>
  <si>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</si>
  <si>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</si>
  <si>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</si>
  <si>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</si>
  <si>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</si>
  <si>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</si>
  <si>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</si>
  <si>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</si>
  <si>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</si>
  <si>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</si>
  <si>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</si>
  <si>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</si>
  <si>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</si>
  <si>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</si>
  <si>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</si>
  <si>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</si>
  <si>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</si>
  <si>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</si>
  <si>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</si>
  <si>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</si>
  <si>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</si>
  <si>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</si>
  <si>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</si>
  <si>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</si>
  <si>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</si>
  <si>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</si>
  <si>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</si>
  <si>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</si>
  <si>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</si>
  <si>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</si>
  <si>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</si>
  <si>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</si>
  <si>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</si>
  <si>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</si>
  <si>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</si>
  <si>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</si>
  <si>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</si>
  <si>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</si>
  <si>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</si>
  <si>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</si>
  <si>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</si>
  <si>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</si>
  <si>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</si>
  <si>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</si>
  <si>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</si>
  <si>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</si>
  <si>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</si>
  <si>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</si>
  <si>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</si>
  <si>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</si>
  <si>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</si>
  <si>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</si>
  <si>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</si>
  <si>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</si>
  <si>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</si>
  <si>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</si>
  <si>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</si>
  <si>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</si>
  <si>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</si>
  <si>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</si>
  <si>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</si>
  <si>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</si>
  <si>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</si>
  <si>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</si>
  <si>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</si>
  <si>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</si>
  <si>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</si>
  <si>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</si>
  <si>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</si>
  <si>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</si>
  <si>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</si>
  <si>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</si>
  <si>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</si>
  <si>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</si>
  <si>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</si>
  <si>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</si>
  <si>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</si>
  <si>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</si>
  <si>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</si>
  <si>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</si>
  <si>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</si>
  <si>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</si>
  <si>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</si>
  <si>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</si>
  <si>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</si>
  <si>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</si>
  <si>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</si>
  <si>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</si>
  <si>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</si>
  <si>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</si>
  <si>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</si>
  <si>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</si>
  <si>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</si>
  <si>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</si>
  <si>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</si>
  <si>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</si>
  <si>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</si>
  <si>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</si>
  <si>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</si>
  <si>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</si>
  <si>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</si>
  <si>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</si>
  <si>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</si>
  <si>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</si>
  <si>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</si>
  <si>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</si>
  <si>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</si>
  <si>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</si>
  <si>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</si>
  <si>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</si>
  <si>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</si>
  <si>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</si>
  <si>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</si>
  <si>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</si>
  <si>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</si>
  <si>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</si>
  <si>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</si>
  <si>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</si>
  <si>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</si>
  <si>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</si>
  <si>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</si>
  <si>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</si>
  <si>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</si>
  <si>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</si>
  <si>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</si>
  <si>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</si>
  <si>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</si>
  <si>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</si>
  <si>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</si>
  <si>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</si>
  <si>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</si>
  <si>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</si>
  <si>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</si>
  <si>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</si>
  <si>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</si>
  <si>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</si>
  <si>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</si>
  <si>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</si>
  <si>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</si>
  <si>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</si>
  <si>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</si>
  <si>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</si>
  <si>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</si>
  <si>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</si>
  <si>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</si>
  <si>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</si>
  <si>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</si>
  <si>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</si>
  <si>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</si>
  <si>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</si>
  <si>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</si>
  <si>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</si>
  <si>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</si>
  <si>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</si>
  <si>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</si>
  <si>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</si>
  <si>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</si>
  <si>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</si>
  <si>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</si>
  <si>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</si>
  <si>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</si>
  <si>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</si>
  <si>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</si>
  <si>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</si>
  <si>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</si>
  <si>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</si>
  <si>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</si>
  <si>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</si>
  <si>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</si>
  <si>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</si>
  <si>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</si>
  <si>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</si>
  <si>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</si>
  <si>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</si>
  <si>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</si>
  <si>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</si>
  <si>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</si>
  <si>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</si>
  <si>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</si>
  <si>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</si>
  <si>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</si>
  <si>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</si>
  <si>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</si>
  <si>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</si>
  <si>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</si>
  <si>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</si>
  <si>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</si>
  <si>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</si>
  <si>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</si>
  <si>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</si>
  <si>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</si>
  <si>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</si>
  <si>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</si>
  <si>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</si>
  <si>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</si>
  <si>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</si>
  <si>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</si>
  <si>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</si>
  <si>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</si>
  <si>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</si>
  <si>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</si>
  <si>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</si>
  <si>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</si>
  <si>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</si>
  <si>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</si>
  <si>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</si>
  <si>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</si>
  <si>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</si>
  <si>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</si>
  <si>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</si>
  <si>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</si>
  <si>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</si>
  <si>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</si>
  <si>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</si>
  <si>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</si>
  <si>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</si>
  <si>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</si>
  <si>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</si>
  <si>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</si>
  <si>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</si>
  <si>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</si>
  <si>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</si>
  <si>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</si>
  <si>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</si>
  <si>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</si>
  <si>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</si>
  <si>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</si>
  <si>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</si>
  <si>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</si>
  <si>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</si>
  <si>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</si>
  <si>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</si>
  <si>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</si>
  <si>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</si>
  <si>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</si>
  <si>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</si>
  <si>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</si>
  <si>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</si>
  <si>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</si>
  <si>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</si>
  <si>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</si>
  <si>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</si>
  <si>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</si>
  <si>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</si>
  <si>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</si>
  <si>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</si>
  <si>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</si>
  <si>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</si>
  <si>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</si>
  <si>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</si>
  <si>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</si>
  <si>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</si>
  <si>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</si>
  <si>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</si>
  <si>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</si>
  <si>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</si>
  <si>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</si>
  <si>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</si>
  <si>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</si>
  <si>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</si>
  <si>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</si>
  <si>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</si>
  <si>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</si>
  <si>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</si>
  <si>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</si>
  <si>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</si>
  <si>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</si>
  <si>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</si>
  <si>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</si>
  <si>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</si>
  <si>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</si>
  <si>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</si>
  <si>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</si>
  <si>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</si>
  <si>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</si>
  <si>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</si>
  <si>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</si>
  <si>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</si>
  <si>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</si>
  <si>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</si>
  <si>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</si>
  <si>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</si>
  <si>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</si>
  <si>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</si>
  <si>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</si>
  <si>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</si>
  <si>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</si>
  <si>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</si>
  <si>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</si>
  <si>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</si>
  <si>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</si>
  <si>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</si>
  <si>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</si>
  <si>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</si>
  <si>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</si>
  <si>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</si>
  <si>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</si>
  <si>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</si>
  <si>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</si>
  <si>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</si>
  <si>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</si>
  <si>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</si>
  <si>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</si>
  <si>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</si>
  <si>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</si>
  <si>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</si>
  <si>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</si>
  <si>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</si>
  <si>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</si>
  <si>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</si>
  <si>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</si>
  <si>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</si>
  <si>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</si>
  <si>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</si>
  <si>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</si>
  <si>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</si>
  <si>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</si>
  <si>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</si>
  <si>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</si>
  <si>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</si>
  <si>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</si>
  <si>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</si>
  <si>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</si>
  <si>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</si>
  <si>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</si>
  <si>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</si>
  <si>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</si>
  <si>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</si>
  <si>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</si>
  <si>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</si>
  <si>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</si>
  <si>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</si>
  <si>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</si>
  <si>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</si>
  <si>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</si>
  <si>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</si>
  <si>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</si>
  <si>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</si>
  <si>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</si>
  <si>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</si>
  <si>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</si>
  <si>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</si>
  <si>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</si>
  <si>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</si>
  <si>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</si>
  <si>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</si>
  <si>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</si>
  <si>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</si>
  <si>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</si>
  <si>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</si>
  <si>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</si>
  <si>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</si>
  <si>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</si>
  <si>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</si>
  <si>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</si>
  <si>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</si>
  <si>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</si>
  <si>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</si>
  <si>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</si>
  <si>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</si>
  <si>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</si>
  <si>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</si>
  <si>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</si>
  <si>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</si>
  <si>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</si>
  <si>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</si>
  <si>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</si>
  <si>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</si>
  <si>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</si>
  <si>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</si>
  <si>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</si>
  <si>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</si>
  <si>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</si>
  <si>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</si>
  <si>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</si>
  <si>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</si>
  <si>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</si>
  <si>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</si>
  <si>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</si>
  <si>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</si>
  <si>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</si>
  <si>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</si>
  <si>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</si>
  <si>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</si>
  <si>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</si>
  <si>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</si>
  <si>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</si>
  <si>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</si>
  <si>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</si>
  <si>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</si>
  <si>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</si>
  <si>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</si>
  <si>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</si>
  <si>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</si>
  <si>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</si>
  <si>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</si>
  <si>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</si>
  <si>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</si>
  <si>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</si>
  <si>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</si>
  <si>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</si>
  <si>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</si>
  <si>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</si>
  <si>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</si>
  <si>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</si>
  <si>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</si>
  <si>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</si>
  <si>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</si>
  <si>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</si>
  <si>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</si>
  <si>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</si>
  <si>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</si>
  <si>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</si>
  <si>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</si>
  <si>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</si>
  <si>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</si>
  <si>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</si>
  <si>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</si>
  <si>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</si>
  <si>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</si>
  <si>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</si>
  <si>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</si>
  <si>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</si>
  <si>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</si>
  <si>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</si>
  <si>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</si>
  <si>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</si>
  <si>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</si>
  <si>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</si>
  <si>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</si>
  <si>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</si>
  <si>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</si>
  <si>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</si>
  <si>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</si>
  <si>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</si>
  <si>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</si>
  <si>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</si>
  <si>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</si>
  <si>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</si>
  <si>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</si>
  <si>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</si>
  <si>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</si>
  <si>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</si>
  <si>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</si>
  <si>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</si>
  <si>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</si>
  <si>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</si>
  <si>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</si>
  <si>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</si>
  <si>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</si>
  <si>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</si>
  <si>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</si>
  <si>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</si>
  <si>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</si>
  <si>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</si>
  <si>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</si>
  <si>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</si>
  <si>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</si>
  <si>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</si>
  <si>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</si>
  <si>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</si>
  <si>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</si>
  <si>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</si>
  <si>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</si>
  <si>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</si>
  <si>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</si>
  <si>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</si>
  <si>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</si>
  <si>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</si>
  <si>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</si>
  <si>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</si>
  <si>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</si>
  <si>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</si>
  <si>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</si>
  <si>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</si>
  <si>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</si>
  <si>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</si>
  <si>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</si>
  <si>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</si>
  <si>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</si>
  <si>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</si>
  <si>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</si>
  <si>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</si>
  <si>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</si>
  <si>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</si>
  <si>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</si>
  <si>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</si>
  <si>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</si>
  <si>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</si>
  <si>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</si>
  <si>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</si>
  <si>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</si>
  <si>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</si>
  <si>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</si>
  <si>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</si>
  <si>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</si>
  <si>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</si>
  <si>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</si>
  <si>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</si>
  <si>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</si>
  <si>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</si>
  <si>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</si>
  <si>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</si>
  <si>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</si>
  <si>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</si>
  <si>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</si>
  <si>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</si>
  <si>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</si>
  <si>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</si>
  <si>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</si>
  <si>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</si>
  <si>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</si>
  <si>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</si>
  <si>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</si>
  <si>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</si>
  <si>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</si>
  <si>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</si>
  <si>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</si>
  <si>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</si>
  <si>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</si>
  <si>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</si>
  <si>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</si>
  <si>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</si>
  <si>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</si>
  <si>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</si>
  <si>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</si>
  <si>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</si>
  <si>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</si>
  <si>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</si>
  <si>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</si>
  <si>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</si>
  <si>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</si>
  <si>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</si>
  <si>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</si>
  <si>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</si>
  <si>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</si>
  <si>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</si>
  <si>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</si>
  <si>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</si>
  <si>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</si>
  <si>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</si>
  <si>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</si>
  <si>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</si>
  <si>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</si>
  <si>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</si>
  <si>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</si>
  <si>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</si>
  <si>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</si>
  <si>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</si>
  <si>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</si>
  <si>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</si>
  <si>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</si>
  <si>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</si>
  <si>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</si>
  <si>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</si>
  <si>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</si>
  <si>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</si>
  <si>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</si>
  <si>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</si>
  <si>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</si>
  <si>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</si>
  <si>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</si>
  <si>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</si>
  <si>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</si>
  <si>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</si>
  <si>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</si>
  <si>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</si>
  <si>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</si>
  <si>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</si>
  <si>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</si>
  <si>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</si>
  <si>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</si>
  <si>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</si>
  <si>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</si>
  <si>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</si>
  <si>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</si>
  <si>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</si>
  <si>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</si>
  <si>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</si>
  <si>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</si>
  <si>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</si>
  <si>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</si>
  <si>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</si>
  <si>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</si>
  <si>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</si>
  <si>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</si>
  <si>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</si>
  <si>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</si>
  <si>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</si>
  <si>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</si>
  <si>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</si>
  <si>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</si>
  <si>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</si>
  <si>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</si>
  <si>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</si>
  <si>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</si>
  <si>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</si>
  <si>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</si>
  <si>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</si>
  <si>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</si>
  <si>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</si>
  <si>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</si>
  <si>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</si>
  <si>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</si>
  <si>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</si>
  <si>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</si>
  <si>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</si>
  <si>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</si>
  <si>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</si>
  <si>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</si>
  <si>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</si>
  <si>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</si>
  <si>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</si>
  <si>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</si>
  <si>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</si>
  <si>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</si>
  <si>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</si>
  <si>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</si>
  <si>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</si>
  <si>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</si>
  <si>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</si>
  <si>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</si>
  <si>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</si>
  <si>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</si>
  <si>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</si>
  <si>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</si>
  <si>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</si>
  <si>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</si>
  <si>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</si>
  <si>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</si>
  <si>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</si>
  <si>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</si>
  <si>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</si>
  <si>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</si>
  <si>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</si>
  <si>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</si>
  <si>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</si>
  <si>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</si>
  <si>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</si>
  <si>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</si>
  <si>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</si>
  <si>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</si>
  <si>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</si>
  <si>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</si>
  <si>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</si>
  <si>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</si>
  <si>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</si>
  <si>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</si>
  <si>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</si>
  <si>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</si>
  <si>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</si>
  <si>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</si>
  <si>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</si>
  <si>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</si>
  <si>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</si>
  <si>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</si>
  <si>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</si>
  <si>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</si>
  <si>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</si>
  <si>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</si>
  <si>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</si>
  <si>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</si>
  <si>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</si>
  <si>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</si>
  <si>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</si>
  <si>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</si>
  <si>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</si>
  <si>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</si>
  <si>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</si>
  <si>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</si>
  <si>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</si>
  <si>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</si>
  <si>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</si>
  <si>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</si>
  <si>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</si>
  <si>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</si>
  <si>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</si>
  <si>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</si>
  <si>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</si>
  <si>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</si>
  <si>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</si>
  <si>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</si>
  <si>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</si>
  <si>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</si>
  <si>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</si>
  <si>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</si>
  <si>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</si>
  <si>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</si>
  <si>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</si>
  <si>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</si>
  <si>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</si>
  <si>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</si>
  <si>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</si>
  <si>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</si>
  <si>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</si>
  <si>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</si>
  <si>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</si>
  <si>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</si>
  <si>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</si>
  <si>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</si>
  <si>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</si>
  <si>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</si>
  <si>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</si>
  <si>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</si>
  <si>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</si>
  <si>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</si>
  <si>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</si>
  <si>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</si>
  <si>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</si>
  <si>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</si>
  <si>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</si>
  <si>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</si>
  <si>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</si>
  <si>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</si>
  <si>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</si>
  <si>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</si>
  <si>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</si>
  <si>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</si>
  <si>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</si>
  <si>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</si>
  <si>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</si>
  <si>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</si>
  <si>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</si>
  <si>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</si>
  <si>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</si>
  <si>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</si>
  <si>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</si>
  <si>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</si>
  <si>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</si>
  <si>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</si>
  <si>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</si>
  <si>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</si>
  <si>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</si>
  <si>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</si>
  <si>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</si>
  <si>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</si>
  <si>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</si>
  <si>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</si>
  <si>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</si>
  <si>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</si>
  <si>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</si>
  <si>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</si>
  <si>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</si>
  <si>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</si>
  <si>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</si>
  <si>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</si>
  <si>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</si>
  <si>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</si>
  <si>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</si>
  <si>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</si>
  <si>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</si>
  <si>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</si>
  <si>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</si>
  <si>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</si>
  <si>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</si>
  <si>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</si>
  <si>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</si>
  <si>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</si>
  <si>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</si>
  <si>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</si>
  <si>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</si>
  <si>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</si>
  <si>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</si>
  <si>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</si>
  <si>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</si>
  <si>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</si>
  <si>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</si>
  <si>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</si>
  <si>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</si>
  <si>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</si>
  <si>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</si>
  <si>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</si>
  <si>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</si>
  <si>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</si>
  <si>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</si>
  <si>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</si>
  <si>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</si>
  <si>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</si>
  <si>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</si>
  <si>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</si>
  <si>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</si>
  <si>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</si>
  <si>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</si>
  <si>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</si>
  <si>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</si>
  <si>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</si>
  <si>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</si>
  <si>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</si>
  <si>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</si>
  <si>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</si>
  <si>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</si>
  <si>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</si>
  <si>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</si>
  <si>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</si>
  <si>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</si>
  <si>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</si>
  <si>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</si>
  <si>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</si>
  <si>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</si>
  <si>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</si>
  <si>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</si>
  <si>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</si>
  <si>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</si>
  <si>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</si>
  <si>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</si>
  <si>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</si>
  <si>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</si>
  <si>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</si>
  <si>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</si>
  <si>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</si>
  <si>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</si>
  <si>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</si>
  <si>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</si>
  <si>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</si>
  <si>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</si>
  <si>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</si>
  <si>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</si>
  <si>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</si>
  <si>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</si>
  <si>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</si>
  <si>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</si>
  <si>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</si>
  <si>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</si>
  <si>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</si>
  <si>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</si>
  <si>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</si>
  <si>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</si>
  <si>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</si>
  <si>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</si>
  <si>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</si>
  <si>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</si>
  <si>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</si>
  <si>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</si>
  <si>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</si>
  <si>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</si>
  <si>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</si>
  <si>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</si>
  <si>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</si>
  <si>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</si>
  <si>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</si>
  <si>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</si>
  <si>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</si>
  <si>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</si>
  <si>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</si>
  <si>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</si>
  <si>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</si>
  <si>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</si>
  <si>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</si>
  <si>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</si>
  <si>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</si>
  <si>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</si>
  <si>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</si>
  <si>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</si>
  <si>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</si>
  <si>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</si>
  <si>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</si>
  <si>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</si>
  <si>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</si>
  <si>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</si>
  <si>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</si>
  <si>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</si>
  <si>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</si>
  <si>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</si>
  <si>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</si>
  <si>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</si>
  <si>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</si>
  <si>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</si>
  <si>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</si>
  <si>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</si>
  <si>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</si>
  <si>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</si>
  <si>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</si>
  <si>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</si>
  <si>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</si>
  <si>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</si>
  <si>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</si>
  <si>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</si>
  <si>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</si>
  <si>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</si>
  <si>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</si>
  <si>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</si>
  <si>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</si>
  <si>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</si>
  <si>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</si>
  <si>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</si>
  <si>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</si>
  <si>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</si>
  <si>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</si>
  <si>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</si>
  <si>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</si>
  <si>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</si>
  <si>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</si>
  <si>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</si>
  <si>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</si>
  <si>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</si>
  <si>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</si>
  <si>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</si>
  <si>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</si>
  <si>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</si>
  <si>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</si>
  <si>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</si>
  <si>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</si>
  <si>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</si>
  <si>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</si>
  <si>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</si>
  <si>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</si>
  <si>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</si>
  <si>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</si>
  <si>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</si>
  <si>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</si>
  <si>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</si>
  <si>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</si>
  <si>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</si>
  <si>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</si>
  <si>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</si>
  <si>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</si>
  <si>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</si>
  <si>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</si>
  <si>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</si>
  <si>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</si>
  <si>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</si>
  <si>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</si>
  <si>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</si>
  <si>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</si>
  <si>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</si>
  <si>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</si>
  <si>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</si>
  <si>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</si>
  <si>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</si>
  <si>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</si>
  <si>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</si>
  <si>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</si>
  <si>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</si>
  <si>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</si>
  <si>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</si>
  <si>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</si>
  <si>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</si>
  <si>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</si>
  <si>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</si>
  <si>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</si>
  <si>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</si>
  <si>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</si>
  <si>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</si>
  <si>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</si>
  <si>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</si>
  <si>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</si>
  <si>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</si>
  <si>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</si>
  <si>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</si>
  <si>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</si>
  <si>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</si>
  <si>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</si>
  <si>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</si>
  <si>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</si>
  <si>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</si>
  <si>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</si>
  <si>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</si>
  <si>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</si>
  <si>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</si>
  <si>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</si>
  <si>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</si>
  <si>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</si>
  <si>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</si>
  <si>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</si>
  <si>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</si>
  <si>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</si>
  <si>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</si>
  <si>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</si>
  <si>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</si>
  <si>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</si>
  <si>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</si>
  <si>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</si>
  <si>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</si>
  <si>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</si>
  <si>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</si>
  <si>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</si>
  <si>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</si>
  <si>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</si>
  <si>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</si>
  <si>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</si>
  <si>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</si>
  <si>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</si>
  <si>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</si>
  <si>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</si>
  <si>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</si>
  <si>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</si>
  <si>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</si>
  <si>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</si>
  <si>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</si>
  <si>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</si>
  <si>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</si>
  <si>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</si>
  <si>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</si>
  <si>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</si>
  <si>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</si>
  <si>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</si>
  <si>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</si>
  <si>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</si>
  <si>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</si>
  <si>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</si>
  <si>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</si>
  <si>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</si>
  <si>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</si>
  <si>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</si>
  <si>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</si>
  <si>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</si>
  <si>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</si>
  <si>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</si>
  <si>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</si>
  <si>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</si>
  <si>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</si>
  <si>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</si>
  <si>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</si>
  <si>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</si>
  <si>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</si>
  <si>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</si>
  <si>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</si>
  <si>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</si>
  <si>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</si>
  <si>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</si>
  <si>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</si>
  <si>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</si>
  <si>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</si>
  <si>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</si>
  <si>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</si>
  <si>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</si>
  <si>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</si>
  <si>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</si>
  <si>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</si>
  <si>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</si>
  <si>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</si>
  <si>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</si>
  <si>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</si>
  <si>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</si>
  <si>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</si>
  <si>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</si>
  <si>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</si>
  <si>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</si>
  <si>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</si>
  <si>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</si>
  <si>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</si>
  <si>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</si>
  <si>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</si>
  <si>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</si>
  <si>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</si>
  <si>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</si>
  <si>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</si>
  <si>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</si>
  <si>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</si>
  <si>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</si>
  <si>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</si>
  <si>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</si>
  <si>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</si>
  <si>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</si>
  <si>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</si>
  <si>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</si>
  <si>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</si>
  <si>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</si>
  <si>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</si>
  <si>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</si>
  <si>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</si>
  <si>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</si>
  <si>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</si>
  <si>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</si>
  <si>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</si>
  <si>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</si>
  <si>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</si>
  <si>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</si>
  <si>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</si>
  <si>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</si>
  <si>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</si>
  <si>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</si>
  <si>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</si>
  <si>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</si>
  <si>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</si>
  <si>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</si>
  <si>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</si>
  <si>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</si>
  <si>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</si>
  <si>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</si>
  <si>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</si>
  <si>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</si>
  <si>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</si>
  <si>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</si>
  <si>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</si>
  <si>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</si>
  <si>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</si>
  <si>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</si>
  <si>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</si>
  <si>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</si>
  <si>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</si>
  <si>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</si>
  <si>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</si>
  <si>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</si>
  <si>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</si>
  <si>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</si>
  <si>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</si>
  <si>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</si>
  <si>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</si>
  <si>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</si>
  <si>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</si>
  <si>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</si>
  <si>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</si>
  <si>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</si>
  <si>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</si>
  <si>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</si>
  <si>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</si>
  <si>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</si>
  <si>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</si>
  <si>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</si>
  <si>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</si>
  <si>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</si>
  <si>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</si>
  <si>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</si>
  <si>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</si>
  <si>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</si>
  <si>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</si>
  <si>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</si>
  <si>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</si>
  <si>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</si>
  <si>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</si>
  <si>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</si>
  <si>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</si>
  <si>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</si>
  <si>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</si>
  <si>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</si>
  <si>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</si>
  <si>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</si>
  <si>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</si>
  <si>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</si>
  <si>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</si>
  <si>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</si>
  <si>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</si>
  <si>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</si>
  <si>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</si>
  <si>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</si>
  <si>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</si>
  <si>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</si>
  <si>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</si>
  <si>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</si>
  <si>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</si>
  <si>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</si>
  <si>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</si>
  <si>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</si>
  <si>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</si>
  <si>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</si>
  <si>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</si>
  <si>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</si>
  <si>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</si>
  <si>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</si>
  <si>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</si>
  <si>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</si>
  <si>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</si>
  <si>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</si>
  <si>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</si>
  <si>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</si>
  <si>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</si>
  <si>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</si>
  <si>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</si>
  <si>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</si>
  <si>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</si>
  <si>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</si>
  <si>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</si>
  <si>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</si>
  <si>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</si>
  <si>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</si>
  <si>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</si>
  <si>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</si>
  <si>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</si>
  <si>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</si>
  <si>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</si>
  <si>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</si>
  <si>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</si>
  <si>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</si>
  <si>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</si>
  <si>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</si>
  <si>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</si>
  <si>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</si>
  <si>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</si>
  <si>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</si>
  <si>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</si>
  <si>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</si>
  <si>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</si>
  <si>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</si>
  <si>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</si>
  <si>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</si>
  <si>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</si>
  <si>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</si>
  <si>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</si>
  <si>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</si>
  <si>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</si>
  <si>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</si>
  <si>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</si>
  <si>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</si>
  <si>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</si>
  <si>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</si>
  <si>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</si>
  <si>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</si>
  <si>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</si>
  <si>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</si>
  <si>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</si>
  <si>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</si>
  <si>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</si>
  <si>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</si>
  <si>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</si>
  <si>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</si>
  <si>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</si>
  <si>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</si>
  <si>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</si>
  <si>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</si>
  <si>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</si>
  <si>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</si>
  <si>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</si>
  <si>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</si>
  <si>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</si>
  <si>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</si>
  <si>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</si>
  <si>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</si>
  <si>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</si>
  <si>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</si>
  <si>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</si>
  <si>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</si>
  <si>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</si>
  <si>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</si>
  <si>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</si>
  <si>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</si>
  <si>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</si>
  <si>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</si>
  <si>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</si>
  <si>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</si>
  <si>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</si>
  <si>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</si>
  <si>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</si>
  <si>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</si>
  <si>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</si>
  <si>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</si>
  <si>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</si>
  <si>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</si>
  <si>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</si>
  <si>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</si>
  <si>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</si>
  <si>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</si>
  <si>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</si>
  <si>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</si>
  <si>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</si>
  <si>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</si>
  <si>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</si>
  <si>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</si>
  <si>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</si>
  <si>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</si>
  <si>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</si>
  <si>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</si>
  <si>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</si>
  <si>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</si>
  <si>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</si>
  <si>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</si>
  <si>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</si>
  <si>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</si>
  <si>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</si>
  <si>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</si>
  <si>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</si>
  <si>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</si>
  <si>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</si>
  <si>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</si>
  <si>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</si>
  <si>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</si>
  <si>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</si>
  <si>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</si>
  <si>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</si>
  <si>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</si>
  <si>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</si>
  <si>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</si>
  <si>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</si>
  <si>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</si>
  <si>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</si>
  <si>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</si>
  <si>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</si>
  <si>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</si>
  <si>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</si>
  <si>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</si>
  <si>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</si>
  <si>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</si>
  <si>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</si>
  <si>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</si>
  <si>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</si>
  <si>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</si>
  <si>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</si>
  <si>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</si>
  <si>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</si>
  <si>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</si>
  <si>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</si>
  <si>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</si>
  <si>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</si>
  <si>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</si>
  <si>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</si>
  <si>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</si>
  <si>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</si>
  <si>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</si>
  <si>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</si>
  <si>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</si>
  <si>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</si>
  <si>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</si>
  <si>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</si>
  <si>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</si>
  <si>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</si>
  <si>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</si>
  <si>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</si>
  <si>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</si>
  <si>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</si>
  <si>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</si>
  <si>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</si>
  <si>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</si>
  <si>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</si>
  <si>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</si>
  <si>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</si>
  <si>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</si>
  <si>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</si>
  <si>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</si>
  <si>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</si>
  <si>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</si>
  <si>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</si>
  <si>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</si>
  <si>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</si>
  <si>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</si>
  <si>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</si>
  <si>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</si>
  <si>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</si>
  <si>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</si>
  <si>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</si>
  <si>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</si>
  <si>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</si>
  <si>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</si>
  <si>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</si>
  <si>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</si>
  <si>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</si>
  <si>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</si>
  <si>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</si>
  <si>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</si>
  <si>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</si>
  <si>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</si>
  <si>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</si>
  <si>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</si>
  <si>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</si>
  <si>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</si>
  <si>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</si>
  <si>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</si>
  <si>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</si>
  <si>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</si>
  <si>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</si>
  <si>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</si>
  <si>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</si>
  <si>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</si>
  <si>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</si>
  <si>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</si>
  <si>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</si>
  <si>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</si>
  <si>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</si>
  <si>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</si>
  <si>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</si>
  <si>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</si>
  <si>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</si>
  <si>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</si>
  <si>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</si>
  <si>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</si>
  <si>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</si>
  <si>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</si>
  <si>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</si>
  <si>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</si>
  <si>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</si>
  <si>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</si>
  <si>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</si>
  <si>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</si>
  <si>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</si>
  <si>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</si>
  <si>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</si>
  <si>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</si>
  <si>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</si>
  <si>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</si>
  <si>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</si>
  <si>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</si>
  <si>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</si>
  <si>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</si>
  <si>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</si>
  <si>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</si>
  <si>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</si>
  <si>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</si>
  <si>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</si>
  <si>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</si>
  <si>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</si>
  <si>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</si>
  <si>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</si>
  <si>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</si>
  <si>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</si>
  <si>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</si>
  <si>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</si>
  <si>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</si>
  <si>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</si>
  <si>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</si>
  <si>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</si>
  <si>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</si>
  <si>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</si>
  <si>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</si>
  <si>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</si>
  <si>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</si>
  <si>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</si>
  <si>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</si>
  <si>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</si>
  <si>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</si>
  <si>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</si>
  <si>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</si>
  <si>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</si>
  <si>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</si>
  <si>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</si>
  <si>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</si>
  <si>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</si>
  <si>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</si>
  <si>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</si>
  <si>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</si>
  <si>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</si>
  <si>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</si>
  <si>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</si>
  <si>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</si>
  <si>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</si>
  <si>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</si>
  <si>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</si>
  <si>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</si>
  <si>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</si>
  <si>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</si>
  <si>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</si>
  <si>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</si>
  <si>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</si>
  <si>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</si>
  <si>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</si>
  <si>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</si>
  <si>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</si>
  <si>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</si>
  <si>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</si>
  <si>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</si>
  <si>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</si>
  <si>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</si>
  <si>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</si>
  <si>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</si>
  <si>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</si>
  <si>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</si>
  <si>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</si>
  <si>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</si>
  <si>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</si>
  <si>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</si>
  <si>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</si>
  <si>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</si>
  <si>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</si>
  <si>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</si>
  <si>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</si>
  <si>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</si>
  <si>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</si>
  <si>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</si>
  <si>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</si>
  <si>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</si>
  <si>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</si>
  <si>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</si>
  <si>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</si>
  <si>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</si>
  <si>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</si>
  <si>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</si>
  <si>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</si>
  <si>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</si>
  <si>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</si>
  <si>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</si>
  <si>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</si>
  <si>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</si>
  <si>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</si>
  <si>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</si>
  <si>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</si>
  <si>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</si>
  <si>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</si>
  <si>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</si>
  <si>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</si>
  <si>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</si>
  <si>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</si>
  <si>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</si>
  <si>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</si>
  <si>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</si>
  <si>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</si>
  <si>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</si>
  <si>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</si>
  <si>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</si>
  <si>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</si>
  <si>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</si>
  <si>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</si>
  <si>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</si>
  <si>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</si>
  <si>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</si>
  <si>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</si>
  <si>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</si>
  <si>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</si>
  <si>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</si>
  <si>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</si>
  <si>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</si>
  <si>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</si>
  <si>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</si>
  <si>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</si>
  <si>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</si>
  <si>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</si>
  <si>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</si>
  <si>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</si>
  <si>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</si>
  <si>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</si>
  <si>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</si>
  <si>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</si>
  <si>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</si>
  <si>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</si>
  <si>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</si>
  <si>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</si>
  <si>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</si>
  <si>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</si>
  <si>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</si>
  <si>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</si>
  <si>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</si>
  <si>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</si>
  <si>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</si>
  <si>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</si>
  <si>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</si>
  <si>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</si>
  <si>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</si>
  <si>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</si>
  <si>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</si>
  <si>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</si>
  <si>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</si>
  <si>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</si>
  <si>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</si>
  <si>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</si>
  <si>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</si>
  <si>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</si>
  <si>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</si>
  <si>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</si>
  <si>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</si>
  <si>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</si>
  <si>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</si>
  <si>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</si>
  <si>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</si>
  <si>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</si>
  <si>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</si>
  <si>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</si>
  <si>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</si>
  <si>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</si>
  <si>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</si>
  <si>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</si>
  <si>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</si>
  <si>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</si>
  <si>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</si>
  <si>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</si>
  <si>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</si>
  <si>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</si>
  <si>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</si>
  <si>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</si>
  <si>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</si>
  <si>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</si>
  <si>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</si>
  <si>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</si>
  <si>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</si>
  <si>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</si>
  <si>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</si>
  <si>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</si>
  <si>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</si>
  <si>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</si>
  <si>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</si>
  <si>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</si>
  <si>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</si>
  <si>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</si>
  <si>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</si>
  <si>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</si>
  <si>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</si>
  <si>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</si>
  <si>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</si>
  <si>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</si>
  <si>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</si>
  <si>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</si>
  <si>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</si>
  <si>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</si>
  <si>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</si>
  <si>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</si>
  <si>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</si>
  <si>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</si>
  <si>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</si>
  <si>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</si>
  <si>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</si>
  <si>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</si>
  <si>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</si>
  <si>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</si>
  <si>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</si>
  <si>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</si>
  <si>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</si>
  <si>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</si>
  <si>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</si>
  <si>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</si>
  <si>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</si>
  <si>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</si>
  <si>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</si>
  <si>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</si>
  <si>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</si>
  <si>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</si>
  <si>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</si>
  <si>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</si>
  <si>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</si>
  <si>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</si>
  <si>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</si>
  <si>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</si>
  <si>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</si>
  <si>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</si>
  <si>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</si>
  <si>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</si>
  <si>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</si>
  <si>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</si>
  <si>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</si>
  <si>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</si>
  <si>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</si>
  <si>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</si>
  <si>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</si>
  <si>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</si>
  <si>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</si>
  <si>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</si>
  <si>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</si>
  <si>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</si>
  <si>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</si>
  <si>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</si>
  <si>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</si>
  <si>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</si>
  <si>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</si>
  <si>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</si>
  <si>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</si>
  <si>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</si>
  <si>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</si>
  <si>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</si>
  <si>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</si>
  <si>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</si>
  <si>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</si>
  <si>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</si>
  <si>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</si>
  <si>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</si>
  <si>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</si>
  <si>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</si>
  <si>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</si>
  <si>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</si>
  <si>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</si>
  <si>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</si>
  <si>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</si>
  <si>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</si>
  <si>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</si>
  <si>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</si>
  <si>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</si>
  <si>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</si>
  <si>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</si>
  <si>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</si>
  <si>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</si>
  <si>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</si>
  <si>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</si>
  <si>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</si>
  <si>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</si>
  <si>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</si>
  <si>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</si>
  <si>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</si>
  <si>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</si>
  <si>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</si>
  <si>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</si>
  <si>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</si>
  <si>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</si>
  <si>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</si>
  <si>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</si>
  <si>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</si>
  <si>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</si>
  <si>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</si>
  <si>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</si>
  <si>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</si>
  <si>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</si>
  <si>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</si>
  <si>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</si>
  <si>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</si>
  <si>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</si>
  <si>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</si>
  <si>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</si>
  <si>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</si>
  <si>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</si>
  <si>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</si>
  <si>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</si>
  <si>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</si>
  <si>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</si>
  <si>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</si>
  <si>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</si>
  <si>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</si>
  <si>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</si>
  <si>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</si>
  <si>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</si>
  <si>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</si>
  <si>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</si>
  <si>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</si>
  <si>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</si>
  <si>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</si>
  <si>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</si>
  <si>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</si>
  <si>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</si>
  <si>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</si>
  <si>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</si>
  <si>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</si>
  <si>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</si>
  <si>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</si>
  <si>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</si>
  <si>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</si>
  <si>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</si>
  <si>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</si>
  <si>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</si>
  <si>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</si>
  <si>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</si>
  <si>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</si>
  <si>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</si>
  <si>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</si>
  <si>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</si>
  <si>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</si>
  <si>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</si>
  <si>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</si>
  <si>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</si>
  <si>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</si>
  <si>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</si>
  <si>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</si>
  <si>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</si>
  <si>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</si>
  <si>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</si>
  <si>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</si>
  <si>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</si>
  <si>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</si>
  <si>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</si>
  <si>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</si>
  <si>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</si>
  <si>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</si>
  <si>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</si>
  <si>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</si>
  <si>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</si>
  <si>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</si>
  <si>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</si>
  <si>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</si>
  <si>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</si>
  <si>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</si>
  <si>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</si>
  <si>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</si>
  <si>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</si>
  <si>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</si>
  <si>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</si>
  <si>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</si>
  <si>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</si>
  <si>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</si>
  <si>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</si>
  <si>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</si>
  <si>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</si>
  <si>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</si>
  <si>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</si>
  <si>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</si>
  <si>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</si>
  <si>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</si>
  <si>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</si>
  <si>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</si>
  <si>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</si>
  <si>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</si>
  <si>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</si>
  <si>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</si>
  <si>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</si>
  <si>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</si>
  <si>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</si>
  <si>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</si>
  <si>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</si>
  <si>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</si>
  <si>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</si>
  <si>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</si>
  <si>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</si>
  <si>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</si>
  <si>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</si>
  <si>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</si>
  <si>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</si>
  <si>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</si>
  <si>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</si>
  <si>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</si>
  <si>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</si>
  <si>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</si>
  <si>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</si>
  <si>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</si>
  <si>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</si>
  <si>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</si>
  <si>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</si>
  <si>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</si>
  <si>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</si>
  <si>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</si>
  <si>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</si>
  <si>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</si>
  <si>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</si>
  <si>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</si>
  <si>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</si>
  <si>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</si>
  <si>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</si>
  <si>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</si>
  <si>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</si>
  <si>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</si>
  <si>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</si>
  <si>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</si>
  <si>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</si>
  <si>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</si>
  <si>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</si>
  <si>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</si>
  <si>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</si>
  <si>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</si>
  <si>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</si>
  <si>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</si>
  <si>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</si>
  <si>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</si>
  <si>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</si>
  <si>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</si>
  <si>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</si>
  <si>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</si>
  <si>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</si>
  <si>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</si>
  <si>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</si>
  <si>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</si>
  <si>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</si>
  <si>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</si>
  <si>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</si>
  <si>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</si>
  <si>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</si>
  <si>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</si>
  <si>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</si>
  <si>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</si>
  <si>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</si>
  <si>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</si>
  <si>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</si>
  <si>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</si>
  <si>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</si>
  <si>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</si>
  <si>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</si>
  <si>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</si>
  <si>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</si>
  <si>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</si>
  <si>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</si>
  <si>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</si>
  <si>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</si>
  <si>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</si>
  <si>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</si>
  <si>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</si>
  <si>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</si>
  <si>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</si>
  <si>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</si>
  <si>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</si>
  <si>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</si>
  <si>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</si>
  <si>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</si>
  <si>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</si>
  <si>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</si>
  <si>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</si>
  <si>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</si>
  <si>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</si>
  <si>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</si>
  <si>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</si>
  <si>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</si>
  <si>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</si>
  <si>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</si>
  <si>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</si>
  <si>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</si>
  <si>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</si>
  <si>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</si>
  <si>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</si>
  <si>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</si>
  <si>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</si>
  <si>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</si>
  <si>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</si>
  <si>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</si>
  <si>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</si>
  <si>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</si>
  <si>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</si>
  <si>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</si>
  <si>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</si>
  <si>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</si>
  <si>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</si>
  <si>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</si>
  <si>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</si>
  <si>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</si>
  <si>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</si>
  <si>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</si>
  <si>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</si>
  <si>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</si>
  <si>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</si>
  <si>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</si>
  <si>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</si>
  <si>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</si>
  <si>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</si>
  <si>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</si>
  <si>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</si>
  <si>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</si>
  <si>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</si>
  <si>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</si>
  <si>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</si>
  <si>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</si>
  <si>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</si>
  <si>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</si>
  <si>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</si>
  <si>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</si>
  <si>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</si>
  <si>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</si>
  <si>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</si>
  <si>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</si>
  <si>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</si>
  <si>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</si>
  <si>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</si>
  <si>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</si>
  <si>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</si>
  <si>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</si>
  <si>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</si>
  <si>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</si>
  <si>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</si>
  <si>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</si>
  <si>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</si>
  <si>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</si>
  <si>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</si>
  <si>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</si>
  <si>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</si>
  <si>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</si>
  <si>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</si>
  <si>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</si>
  <si>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</si>
  <si>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</si>
  <si>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</si>
  <si>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</si>
  <si>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</si>
  <si>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</si>
  <si>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</si>
  <si>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</si>
  <si>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</si>
  <si>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</si>
  <si>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</si>
  <si>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</si>
  <si>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</si>
  <si>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</si>
  <si>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</si>
  <si>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</si>
  <si>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</si>
  <si>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</si>
  <si>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</si>
  <si>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</si>
  <si>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</si>
  <si>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</si>
  <si>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</si>
  <si>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</si>
  <si>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</si>
  <si>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</si>
  <si>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</si>
  <si>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</si>
  <si>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</si>
  <si>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</si>
  <si>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</si>
  <si>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</si>
  <si>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</si>
  <si>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</si>
  <si>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</si>
  <si>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</si>
  <si>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</si>
  <si>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</si>
  <si>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</si>
  <si>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</si>
  <si>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</si>
  <si>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</si>
  <si>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</si>
  <si>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</si>
  <si>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</si>
  <si>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</si>
  <si>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</si>
  <si>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</si>
  <si>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</si>
  <si>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</si>
  <si>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</si>
  <si>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</si>
  <si>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</si>
  <si>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</si>
  <si>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</si>
  <si>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</si>
  <si>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</si>
  <si>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</si>
  <si>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</si>
  <si>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</si>
  <si>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</si>
  <si>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</si>
  <si>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</si>
  <si>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</si>
  <si>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</si>
  <si>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</si>
  <si>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</si>
  <si>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</si>
  <si>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</si>
  <si>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</si>
  <si>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</si>
  <si>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</si>
  <si>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</si>
  <si>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</si>
  <si>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</si>
  <si>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</si>
  <si>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</si>
  <si>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</si>
  <si>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</si>
  <si>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</si>
  <si>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</si>
  <si>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</si>
  <si>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</si>
  <si>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</si>
  <si>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</si>
  <si>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</si>
  <si>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</si>
  <si>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</si>
  <si>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</si>
  <si>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</si>
  <si>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</si>
  <si>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</si>
  <si>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</si>
  <si>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</si>
  <si>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</si>
  <si>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</si>
  <si>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</si>
  <si>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</si>
  <si>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</si>
  <si>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</si>
  <si>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</si>
  <si>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</si>
  <si>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</si>
  <si>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</si>
  <si>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</si>
  <si>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</si>
  <si>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</si>
  <si>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</si>
  <si>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</si>
  <si>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</si>
  <si>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</si>
  <si>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</si>
  <si>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</si>
  <si>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</si>
  <si>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</si>
  <si>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</si>
  <si>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</si>
  <si>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</si>
  <si>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</si>
  <si>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</si>
  <si>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</si>
  <si>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</si>
  <si>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</si>
  <si>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</si>
  <si>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</si>
  <si>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</si>
  <si>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</si>
  <si>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</si>
  <si>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</si>
  <si>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</si>
  <si>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</si>
  <si>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</si>
  <si>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</si>
  <si>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</si>
  <si>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</si>
  <si>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</si>
  <si>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</si>
  <si>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</si>
  <si>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</si>
  <si>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</si>
  <si>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</si>
  <si>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</si>
  <si>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</si>
  <si>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</si>
  <si>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</si>
  <si>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</si>
  <si>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</si>
  <si>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</si>
  <si>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</si>
  <si>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</si>
  <si>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</si>
  <si>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</si>
  <si>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</si>
  <si>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</si>
  <si>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</si>
  <si>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</si>
  <si>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</si>
  <si>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</si>
  <si>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</si>
  <si>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</si>
  <si>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</si>
  <si>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</si>
  <si>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</si>
  <si>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</si>
  <si>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</si>
  <si>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</si>
  <si>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</si>
  <si>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</si>
  <si>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</si>
  <si>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</si>
  <si>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</si>
  <si>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</si>
  <si>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</si>
  <si>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</si>
  <si>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</si>
  <si>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</si>
  <si>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</si>
  <si>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</si>
  <si>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</si>
  <si>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</si>
  <si>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</si>
  <si>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</si>
  <si>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</si>
  <si>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</si>
  <si>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</si>
  <si>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</si>
  <si>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</si>
  <si>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</si>
  <si>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</si>
  <si>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</si>
  <si>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</si>
  <si>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</si>
  <si>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</si>
  <si>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</si>
  <si>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</si>
  <si>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</si>
  <si>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</si>
  <si>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</si>
  <si>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</si>
  <si>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</si>
  <si>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</si>
  <si>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</si>
  <si>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</si>
  <si>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</si>
  <si>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</si>
  <si>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</si>
  <si>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</si>
  <si>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</si>
  <si>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</si>
  <si>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</si>
  <si>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</si>
  <si>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</si>
  <si>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</si>
  <si>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</si>
  <si>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</si>
  <si>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</si>
  <si>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</si>
  <si>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</si>
  <si>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</si>
  <si>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</si>
  <si>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</si>
  <si>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</si>
  <si>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</si>
  <si>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</si>
  <si>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</si>
  <si>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</si>
  <si>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</si>
  <si>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</si>
  <si>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</si>
  <si>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</si>
  <si>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</si>
  <si>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</si>
  <si>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</si>
  <si>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</si>
  <si>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</si>
  <si>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</si>
  <si>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</si>
  <si>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</si>
  <si>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</si>
  <si>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</si>
  <si>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</si>
  <si>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</si>
  <si>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</si>
  <si>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</si>
  <si>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</si>
  <si>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</si>
  <si>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</si>
  <si>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</si>
  <si>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</si>
  <si>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</si>
  <si>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</si>
  <si>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</si>
  <si>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</si>
  <si>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</si>
  <si>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</si>
  <si>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</si>
  <si>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</si>
  <si>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</si>
  <si>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</si>
  <si>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</si>
  <si>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</si>
  <si>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</si>
  <si>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</si>
  <si>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</si>
  <si>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</si>
  <si>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</si>
  <si>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</si>
  <si>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</si>
  <si>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</si>
  <si>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</si>
  <si>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</si>
  <si>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</si>
  <si>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</si>
  <si>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</si>
  <si>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</si>
  <si>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</si>
  <si>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</si>
  <si>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</si>
  <si>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</si>
  <si>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</si>
  <si>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</si>
  <si>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</si>
  <si>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</si>
  <si>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</si>
  <si>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</si>
  <si>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</si>
  <si>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</si>
  <si>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</si>
  <si>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</si>
  <si>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</si>
  <si>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</si>
  <si>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</si>
  <si>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</si>
  <si>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</si>
  <si>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</si>
  <si>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</si>
  <si>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</si>
  <si>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</si>
  <si>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</si>
  <si>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</si>
  <si>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</si>
  <si>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</si>
  <si>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</si>
  <si>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</si>
  <si>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</si>
  <si>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</si>
  <si>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</si>
  <si>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</si>
  <si>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</si>
  <si>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</si>
  <si>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</si>
  <si>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</si>
  <si>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</si>
  <si>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</si>
  <si>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</si>
  <si>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</si>
  <si>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</si>
  <si>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</si>
  <si>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</si>
  <si>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</si>
  <si>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</si>
  <si>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</si>
  <si>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</si>
  <si>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</si>
  <si>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</si>
  <si>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</si>
  <si>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</si>
  <si>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</si>
  <si>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</si>
  <si>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</si>
  <si>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</si>
  <si>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</si>
  <si>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</si>
  <si>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</si>
  <si>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</si>
  <si>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</si>
  <si>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</si>
  <si>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</si>
  <si>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</si>
  <si>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</si>
  <si>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</si>
  <si>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</si>
  <si>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</si>
  <si>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</si>
  <si>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</si>
  <si>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</si>
  <si>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</si>
  <si>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</si>
  <si>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</si>
  <si>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</si>
  <si>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</si>
  <si>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</si>
  <si>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</si>
  <si>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</si>
  <si>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</si>
  <si>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</si>
  <si>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</si>
  <si>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</si>
  <si>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</si>
  <si>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</si>
  <si>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</si>
  <si>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</si>
  <si>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</si>
  <si>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</si>
  <si>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</si>
  <si>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</si>
  <si>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</si>
  <si>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</si>
  <si>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</si>
  <si>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</si>
  <si>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</si>
  <si>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</si>
  <si>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</si>
  <si>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</si>
  <si>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</si>
  <si>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</si>
  <si>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</si>
  <si>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</si>
  <si>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</si>
  <si>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</si>
  <si>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</si>
  <si>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</si>
  <si>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</si>
  <si>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</si>
  <si>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</si>
  <si>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</si>
  <si>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</si>
  <si>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</si>
  <si>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</si>
  <si>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</si>
  <si>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</si>
  <si>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</si>
  <si>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</si>
  <si>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</si>
  <si>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</si>
  <si>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</si>
  <si>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</si>
  <si>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</si>
  <si>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</si>
  <si>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</si>
  <si>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</si>
  <si>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</si>
  <si>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</si>
  <si>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</si>
  <si>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</si>
  <si>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</si>
  <si>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</si>
  <si>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</si>
  <si>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</si>
  <si>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</si>
  <si>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</si>
  <si>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</si>
  <si>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</si>
  <si>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</si>
  <si>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</si>
  <si>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</si>
  <si>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</si>
  <si>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</si>
  <si>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</si>
  <si>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</si>
  <si>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</si>
  <si>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</si>
  <si>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</si>
  <si>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</si>
  <si>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</si>
  <si>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</si>
  <si>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</si>
  <si>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</si>
  <si>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</si>
  <si>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</si>
  <si>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</si>
  <si>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</si>
  <si>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</si>
  <si>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</si>
  <si>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</si>
  <si>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</si>
  <si>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</si>
  <si>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</si>
  <si>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</si>
  <si>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</si>
  <si>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</si>
  <si>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</si>
  <si>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</si>
  <si>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</si>
  <si>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</si>
  <si>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</si>
  <si>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</si>
  <si>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</si>
  <si>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</si>
  <si>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</si>
  <si>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</si>
  <si>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</si>
  <si>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</si>
  <si>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</si>
  <si>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</si>
  <si>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</si>
  <si>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</si>
  <si>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</si>
  <si>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</si>
  <si>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</si>
  <si>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</si>
  <si>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</si>
  <si>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</si>
  <si>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</si>
  <si>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</si>
  <si>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</si>
  <si>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</si>
  <si>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</si>
  <si>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</si>
  <si>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</si>
  <si>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</si>
  <si>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</si>
  <si>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</si>
  <si>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</si>
  <si>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</si>
  <si>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</si>
  <si>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</si>
  <si>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</si>
  <si>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</si>
  <si>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</si>
  <si>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</si>
  <si>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</si>
  <si>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</si>
  <si>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</si>
  <si>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</si>
  <si>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</si>
  <si>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</si>
  <si>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</si>
  <si>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</si>
  <si>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</si>
  <si>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</si>
  <si>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</si>
  <si>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</si>
  <si>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</si>
  <si>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</si>
  <si>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</si>
  <si>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</si>
  <si>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</si>
  <si>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</si>
  <si>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</si>
  <si>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</si>
  <si>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</si>
  <si>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</si>
  <si>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</si>
  <si>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</si>
  <si>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</si>
  <si>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</si>
  <si>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</si>
  <si>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</si>
  <si>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</si>
  <si>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</si>
  <si>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</si>
  <si>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</si>
  <si>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</si>
  <si>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</si>
  <si>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</si>
  <si>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</si>
  <si>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</si>
  <si>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</si>
  <si>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</si>
  <si>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</si>
  <si>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</si>
  <si>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</si>
  <si>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</si>
  <si>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</si>
  <si>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</si>
  <si>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</si>
  <si>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</si>
  <si>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</si>
  <si>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</si>
  <si>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</si>
  <si>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</si>
  <si>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</si>
  <si>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</si>
  <si>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</si>
  <si>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</si>
  <si>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</si>
  <si>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</si>
  <si>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</si>
  <si>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</si>
  <si>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</si>
  <si>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</si>
  <si>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</si>
  <si>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</si>
  <si>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</si>
  <si>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</si>
  <si>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</si>
  <si>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</si>
  <si>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</si>
  <si>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</si>
  <si>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</si>
  <si>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</si>
  <si>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</si>
  <si>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</si>
  <si>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</si>
  <si>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</si>
  <si>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</si>
  <si>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</si>
  <si>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</si>
  <si>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</si>
  <si>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</si>
  <si>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</si>
  <si>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</si>
  <si>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</si>
  <si>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</si>
  <si>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</si>
  <si>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</si>
  <si>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</si>
  <si>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</si>
  <si>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</si>
  <si>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</si>
  <si>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</si>
  <si>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</si>
  <si>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</si>
  <si>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</si>
  <si>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</si>
  <si>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</si>
  <si>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</si>
  <si>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</si>
  <si>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</si>
  <si>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</si>
  <si>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</si>
  <si>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</si>
  <si>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</si>
  <si>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</si>
  <si>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</si>
  <si>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</si>
  <si>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</si>
  <si>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</si>
  <si>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</si>
  <si>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</si>
  <si>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</si>
  <si>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</si>
  <si>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</si>
  <si>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</si>
  <si>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</si>
  <si>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</si>
  <si>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</si>
  <si>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</si>
  <si>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</si>
  <si>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</si>
  <si>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</si>
  <si>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</si>
  <si>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</si>
  <si>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</si>
  <si>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</si>
  <si>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</si>
  <si>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</si>
  <si>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</si>
  <si>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</si>
  <si>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</si>
  <si>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</si>
  <si>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</si>
  <si>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</si>
  <si>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</si>
  <si>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</si>
  <si>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</si>
  <si>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</si>
  <si>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</si>
  <si>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</si>
  <si>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</si>
  <si>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</si>
  <si>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</si>
  <si>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</si>
  <si>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</si>
  <si>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</si>
  <si>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</si>
  <si>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</si>
  <si>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</si>
  <si>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</si>
  <si>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</si>
  <si>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</si>
  <si>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</si>
  <si>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</si>
  <si>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</si>
  <si>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</si>
  <si>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</si>
  <si>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</si>
  <si>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</si>
  <si>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</si>
  <si>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</si>
  <si>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</si>
  <si>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</si>
  <si>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</si>
  <si>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</si>
  <si>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</si>
  <si>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</si>
  <si>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</si>
  <si>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</si>
  <si>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</si>
  <si>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</si>
  <si>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</si>
  <si>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</si>
  <si>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</si>
  <si>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</si>
  <si>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</si>
  <si>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</si>
  <si>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</si>
  <si>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</si>
  <si>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</si>
  <si>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</si>
  <si>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</si>
  <si>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</si>
  <si>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</si>
  <si>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</si>
  <si>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</si>
  <si>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</si>
  <si>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</si>
  <si>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</si>
  <si>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</si>
  <si>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</si>
  <si>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</si>
  <si>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</si>
  <si>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</si>
  <si>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</si>
  <si>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</si>
  <si>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</si>
  <si>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</si>
  <si>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</si>
  <si>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</si>
  <si>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</si>
  <si>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</si>
  <si>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</si>
  <si>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</si>
  <si>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</si>
  <si>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</si>
  <si>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</si>
  <si>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</si>
  <si>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</si>
  <si>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</si>
  <si>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</si>
  <si>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</si>
  <si>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</si>
  <si>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</si>
  <si>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</si>
  <si>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</si>
  <si>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</si>
  <si>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</si>
  <si>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</si>
  <si>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</si>
  <si>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</si>
  <si>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</si>
  <si>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</si>
  <si>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</si>
  <si>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</si>
  <si>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</si>
  <si>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</si>
  <si>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</si>
  <si>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</si>
  <si>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</si>
  <si>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</si>
  <si>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</si>
  <si>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</si>
  <si>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</si>
  <si>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</si>
  <si>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</si>
  <si>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</si>
  <si>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</si>
  <si>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</si>
  <si>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</si>
  <si>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</si>
  <si>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</si>
  <si>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</si>
  <si>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</si>
  <si>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</si>
  <si>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</si>
  <si>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</si>
  <si>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</si>
  <si>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</si>
  <si>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</si>
  <si>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</si>
  <si>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</si>
  <si>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</si>
  <si>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</si>
  <si>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</si>
  <si>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</si>
  <si>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</si>
  <si>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</si>
  <si>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</si>
  <si>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</si>
  <si>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</si>
  <si>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</si>
  <si>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</si>
  <si>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</si>
  <si>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</si>
  <si>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</si>
  <si>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</si>
  <si>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</si>
  <si>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</si>
  <si>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</si>
  <si>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</si>
  <si>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</si>
  <si>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</si>
  <si>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</si>
  <si>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</si>
  <si>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</si>
  <si>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</si>
  <si>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</si>
  <si>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</si>
  <si>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</si>
  <si>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</si>
  <si>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</si>
  <si>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</si>
  <si>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</si>
  <si>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</si>
  <si>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</si>
  <si>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</si>
  <si>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</si>
  <si>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</si>
  <si>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</si>
  <si>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</si>
  <si>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</si>
  <si>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</si>
  <si>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</si>
  <si>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</si>
  <si>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</si>
  <si>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</si>
  <si>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</si>
  <si>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</si>
  <si>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</si>
  <si>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</si>
  <si>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</si>
  <si>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</si>
  <si>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</si>
  <si>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</si>
  <si>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</si>
  <si>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</si>
  <si>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</si>
  <si>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</si>
  <si>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</si>
  <si>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</si>
  <si>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</si>
  <si>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</si>
  <si>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</si>
  <si>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</si>
  <si>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</si>
  <si>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</si>
  <si>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</si>
  <si>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</si>
  <si>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</si>
  <si>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</si>
  <si>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</si>
  <si>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</si>
  <si>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</si>
  <si>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</si>
  <si>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</si>
  <si>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</si>
  <si>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</si>
  <si>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</si>
  <si>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</si>
  <si>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</si>
  <si>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</si>
  <si>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</si>
  <si>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</si>
  <si>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</si>
  <si>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</si>
  <si>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</si>
  <si>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</si>
  <si>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</si>
  <si>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</si>
  <si>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</si>
  <si>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</si>
  <si>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</si>
  <si>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</si>
  <si>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</si>
  <si>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</si>
  <si>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</si>
  <si>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</si>
  <si>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</si>
  <si>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</si>
  <si>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</si>
  <si>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</si>
  <si>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</si>
  <si>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</si>
  <si>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</si>
  <si>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</si>
  <si>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</si>
  <si>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</si>
  <si>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</si>
  <si>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</si>
  <si>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</si>
  <si>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</si>
  <si>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</si>
  <si>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</si>
  <si>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</si>
  <si>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</si>
  <si>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</si>
  <si>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</si>
  <si>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</si>
  <si>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</si>
  <si>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</si>
  <si>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</si>
  <si>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</si>
  <si>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</si>
  <si>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</si>
  <si>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</si>
  <si>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</si>
  <si>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</si>
  <si>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</si>
  <si>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</si>
  <si>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</si>
  <si>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</si>
  <si>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</si>
  <si>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</si>
  <si>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</si>
  <si>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</si>
  <si>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</si>
  <si>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</si>
  <si>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</si>
  <si>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</si>
  <si>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</si>
  <si>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</si>
  <si>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</si>
  <si>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</si>
  <si>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</si>
  <si>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</si>
  <si>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</si>
  <si>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</si>
  <si>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</si>
  <si>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</si>
  <si>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</si>
  <si>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</si>
  <si>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</si>
  <si>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</si>
  <si>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</si>
  <si>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</si>
  <si>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</si>
  <si>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</si>
  <si>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</si>
  <si>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</si>
  <si>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</si>
  <si>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</si>
  <si>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</si>
  <si>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</si>
  <si>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</si>
  <si>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</si>
  <si>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</si>
  <si>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</si>
  <si>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</si>
  <si>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</si>
  <si>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</si>
  <si>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</si>
  <si>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</si>
  <si>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</si>
  <si>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</si>
  <si>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</si>
  <si>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</si>
  <si>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</si>
  <si>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</si>
  <si>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</si>
  <si>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</si>
  <si>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</si>
  <si>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</si>
  <si>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</si>
  <si>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</si>
  <si>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</si>
  <si>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</si>
  <si>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</si>
  <si>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</si>
  <si>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</si>
  <si>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</si>
  <si>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</si>
  <si>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</si>
  <si>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</si>
  <si>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</si>
  <si>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</si>
  <si>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</si>
  <si>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</si>
  <si>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</si>
  <si>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</si>
  <si>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</si>
  <si>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</si>
  <si>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</si>
  <si>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</si>
  <si>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</si>
  <si>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</si>
  <si>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</si>
  <si>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</si>
  <si>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</si>
  <si>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</si>
  <si>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</si>
  <si>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</si>
  <si>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</si>
  <si>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</si>
  <si>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</si>
  <si>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</si>
  <si>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</si>
  <si>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</si>
  <si>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</si>
  <si>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</si>
  <si>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</si>
  <si>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</si>
  <si>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</si>
  <si>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</si>
  <si>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</si>
  <si>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</si>
  <si>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</si>
  <si>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</si>
  <si>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</si>
  <si>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</si>
  <si>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</si>
  <si>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</si>
  <si>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</si>
  <si>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</si>
  <si>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</si>
  <si>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</si>
  <si>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</si>
  <si>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</si>
  <si>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</si>
  <si>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</si>
  <si>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</si>
  <si>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</si>
  <si>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</si>
  <si>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</si>
  <si>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</si>
  <si>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</si>
  <si>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</si>
  <si>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</si>
  <si>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</si>
  <si>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</si>
  <si>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</si>
  <si>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</si>
  <si>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</si>
  <si>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</si>
  <si>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</si>
  <si>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</si>
  <si>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</si>
  <si>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</si>
  <si>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</si>
  <si>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</si>
  <si>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</si>
  <si>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</si>
  <si>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</si>
  <si>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</si>
  <si>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</si>
  <si>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</si>
  <si>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</si>
  <si>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</si>
  <si>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</si>
  <si>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</si>
  <si>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</si>
  <si>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</si>
  <si>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</si>
  <si>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</si>
  <si>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</si>
  <si>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</si>
  <si>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</si>
  <si>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</si>
  <si>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</si>
  <si>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</si>
  <si>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</si>
  <si>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</si>
  <si>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</si>
  <si>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</si>
  <si>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</si>
  <si>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</si>
  <si>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</si>
  <si>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</si>
  <si>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</si>
  <si>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</si>
  <si>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</si>
  <si>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</si>
  <si>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</si>
  <si>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</si>
  <si>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</si>
  <si>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</si>
  <si>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</si>
  <si>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</si>
  <si>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</si>
  <si>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</si>
  <si>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</si>
  <si>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</si>
  <si>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</si>
  <si>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</si>
  <si>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</si>
  <si>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</si>
  <si>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</si>
  <si>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</si>
  <si>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</si>
  <si>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</si>
  <si>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</si>
  <si>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</si>
  <si>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</si>
  <si>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</si>
  <si>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</si>
  <si>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</si>
  <si>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</si>
  <si>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</si>
  <si>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</si>
  <si>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</si>
  <si>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</si>
  <si>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</si>
  <si>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</si>
  <si>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</si>
  <si>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</si>
  <si>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</si>
  <si>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</si>
  <si>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</si>
  <si>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</si>
  <si>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</si>
  <si>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</si>
  <si>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</si>
  <si>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</si>
  <si>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</si>
  <si>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</si>
  <si>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</si>
  <si>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</si>
  <si>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</si>
  <si>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</si>
  <si>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</si>
  <si>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</si>
  <si>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</si>
  <si>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</si>
  <si>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</si>
  <si>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</si>
  <si>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</si>
  <si>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</si>
  <si>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</si>
  <si>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</si>
  <si>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</si>
  <si>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</si>
  <si>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</si>
  <si>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</si>
  <si>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</si>
  <si>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</si>
  <si>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</si>
  <si>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</si>
  <si>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</si>
  <si>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</si>
  <si>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</si>
  <si>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</si>
  <si>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</si>
  <si>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</si>
  <si>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</si>
  <si>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</si>
  <si>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</si>
  <si>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</si>
  <si>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</si>
  <si>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</si>
  <si>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</si>
  <si>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</si>
  <si>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</si>
  <si>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</si>
  <si>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</si>
  <si>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</si>
  <si>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</si>
  <si>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</si>
  <si>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</si>
  <si>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</si>
  <si>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</si>
  <si>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</si>
  <si>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</si>
  <si>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</si>
  <si>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</si>
  <si>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</si>
  <si>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</si>
  <si>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</si>
  <si>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</si>
  <si>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</si>
  <si>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</si>
  <si>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</si>
  <si>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</si>
  <si>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</si>
  <si>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</si>
  <si>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</si>
  <si>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</si>
  <si>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</si>
  <si>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</si>
  <si>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</si>
  <si>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</si>
  <si>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</si>
  <si>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</si>
  <si>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</si>
  <si>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</si>
  <si>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</si>
  <si>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</si>
  <si>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</si>
  <si>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</si>
  <si>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</si>
  <si>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</si>
  <si>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</si>
  <si>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</si>
  <si>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</si>
  <si>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</si>
  <si>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</si>
  <si>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</si>
  <si>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</si>
  <si>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</si>
  <si>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</si>
  <si>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</si>
  <si>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</si>
  <si>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</si>
  <si>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</si>
  <si>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</si>
  <si>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</si>
  <si>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</si>
  <si>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</si>
  <si>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</si>
  <si>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</si>
  <si>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</si>
  <si>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</si>
  <si>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</si>
  <si>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</si>
  <si>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</si>
  <si>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</si>
  <si>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</si>
  <si>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</si>
  <si>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</si>
  <si>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</si>
  <si>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</si>
  <si>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</si>
  <si>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</si>
  <si>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</si>
  <si>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</si>
  <si>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</si>
  <si>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</si>
  <si>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</si>
  <si>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</si>
  <si>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</si>
  <si>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</si>
  <si>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</si>
  <si>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</si>
  <si>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</si>
  <si>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</si>
  <si>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</si>
  <si>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</si>
  <si>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</si>
  <si>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</si>
  <si>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</si>
  <si>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</si>
  <si>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</si>
  <si>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</si>
  <si>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</si>
  <si>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</si>
  <si>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</si>
  <si>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</si>
  <si>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</si>
  <si>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</si>
  <si>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</si>
  <si>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</si>
  <si>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</si>
  <si>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</si>
  <si>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</si>
  <si>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</si>
  <si>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</si>
  <si>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</si>
  <si>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</si>
  <si>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</si>
  <si>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</si>
  <si>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</si>
  <si>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</si>
  <si>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</si>
  <si>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</si>
  <si>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</si>
  <si>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</si>
  <si>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</si>
  <si>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</si>
  <si>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</si>
  <si>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</si>
  <si>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</si>
  <si>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</si>
  <si>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</si>
  <si>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</si>
  <si>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</si>
  <si>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</si>
  <si>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</si>
  <si>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</si>
  <si>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</si>
  <si>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</si>
  <si>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</si>
  <si>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</si>
  <si>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</si>
  <si>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</si>
  <si>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</si>
  <si>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</si>
  <si>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</si>
  <si>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</si>
  <si>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</si>
  <si>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</si>
  <si>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</si>
  <si>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</si>
  <si>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</si>
  <si>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</si>
  <si>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</si>
  <si>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</si>
  <si>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</si>
  <si>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</si>
  <si>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</si>
  <si>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</si>
  <si>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</si>
  <si>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</si>
  <si>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</si>
  <si>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</si>
  <si>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</si>
  <si>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</si>
  <si>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</si>
  <si>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</si>
  <si>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</si>
  <si>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</si>
  <si>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</si>
  <si>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</si>
  <si>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</si>
  <si>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</si>
  <si>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</si>
  <si>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</si>
  <si>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</si>
  <si>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</si>
  <si>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</si>
  <si>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</si>
  <si>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</si>
  <si>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</si>
  <si>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</si>
  <si>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</si>
  <si>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</si>
  <si>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</si>
  <si>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</si>
  <si>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</si>
  <si>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</si>
  <si>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</si>
  <si>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</si>
  <si>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</si>
  <si>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</si>
  <si>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</si>
  <si>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</si>
  <si>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</si>
  <si>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</si>
  <si>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</si>
  <si>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</si>
  <si>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</si>
  <si>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</si>
  <si>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</si>
  <si>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</si>
  <si>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</si>
  <si>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</si>
  <si>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</si>
  <si>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</si>
  <si>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</si>
  <si>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</si>
  <si>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</si>
  <si>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</si>
  <si>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</si>
  <si>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</si>
  <si>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</si>
  <si>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</si>
  <si>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</si>
  <si>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</si>
  <si>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</si>
  <si>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</si>
  <si>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</si>
  <si>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</si>
  <si>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</si>
  <si>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</si>
  <si>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</si>
  <si>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</si>
  <si>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</si>
  <si>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</si>
  <si>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</si>
  <si>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</si>
  <si>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</si>
  <si>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</si>
  <si>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</si>
  <si>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</si>
  <si>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</si>
  <si>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</si>
  <si>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</si>
  <si>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</si>
  <si>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</si>
  <si>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</si>
  <si>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</si>
  <si>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</si>
  <si>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</si>
  <si>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</si>
  <si>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</si>
  <si>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</si>
  <si>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</si>
  <si>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</si>
  <si>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</si>
  <si>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</si>
  <si>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</si>
  <si>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</si>
  <si>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</si>
  <si>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</si>
  <si>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</si>
  <si>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</si>
  <si>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</si>
  <si>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</si>
  <si>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</si>
  <si>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</si>
  <si>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</si>
  <si>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</si>
  <si>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</si>
  <si>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</si>
  <si>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</si>
  <si>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</si>
  <si>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</si>
  <si>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</si>
  <si>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</si>
  <si>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</si>
  <si>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</si>
  <si>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</si>
  <si>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</si>
  <si>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</si>
  <si>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</si>
  <si>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</si>
  <si>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</si>
  <si>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</si>
  <si>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</si>
  <si>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</si>
  <si>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</si>
  <si>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</si>
  <si>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</si>
  <si>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</si>
  <si>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</si>
  <si>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</si>
  <si>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</si>
  <si>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</si>
  <si>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</si>
  <si>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</si>
  <si>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</si>
  <si>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</si>
  <si>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</si>
  <si>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</si>
  <si>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</si>
  <si>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</si>
  <si>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</si>
  <si>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</si>
  <si>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</si>
  <si>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</si>
  <si>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</si>
  <si>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</si>
  <si>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</si>
  <si>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</si>
  <si>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</si>
  <si>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</si>
  <si>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</si>
  <si>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</si>
  <si>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</si>
  <si>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</si>
  <si>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</si>
  <si>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</si>
  <si>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</si>
  <si>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</si>
  <si>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</si>
  <si>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</si>
  <si>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</si>
  <si>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</si>
  <si>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</si>
  <si>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</si>
  <si>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</si>
  <si>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</si>
  <si>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</si>
  <si>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</si>
  <si>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</si>
  <si>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</si>
  <si>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</si>
  <si>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</si>
  <si>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</si>
  <si>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</si>
  <si>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</si>
  <si>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</si>
  <si>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</si>
  <si>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</si>
  <si>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</si>
  <si>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</si>
  <si>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</si>
  <si>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</si>
  <si>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</si>
  <si>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</si>
  <si>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</si>
  <si>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</si>
  <si>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</si>
  <si>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</si>
  <si>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</si>
  <si>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</si>
  <si>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</si>
  <si>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</si>
  <si>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</si>
  <si>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</si>
  <si>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</si>
  <si>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</si>
  <si>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</si>
  <si>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</si>
  <si>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</si>
  <si>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</si>
  <si>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</si>
  <si>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</si>
  <si>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</si>
  <si>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</si>
  <si>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</si>
  <si>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</si>
  <si>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</si>
  <si>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</si>
  <si>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</si>
  <si>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</si>
  <si>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</si>
  <si>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</si>
  <si>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</si>
  <si>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</si>
  <si>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</si>
  <si>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</si>
  <si>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</si>
  <si>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</si>
  <si>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</si>
  <si>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</si>
  <si>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</si>
  <si>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</si>
  <si>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</si>
  <si>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</si>
  <si>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</si>
  <si>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</si>
  <si>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</si>
  <si>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</si>
  <si>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</si>
  <si>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</si>
  <si>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</si>
  <si>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</si>
  <si>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</si>
  <si>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</si>
  <si>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</si>
  <si>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</si>
  <si>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</si>
  <si>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</si>
  <si>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</si>
  <si>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</si>
  <si>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</si>
  <si>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</si>
  <si>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</si>
  <si>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</si>
  <si>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</si>
  <si>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</si>
  <si>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</si>
  <si>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</si>
  <si>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</si>
  <si>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</si>
  <si>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</si>
  <si>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</si>
  <si>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</si>
  <si>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</si>
  <si>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</si>
  <si>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</si>
  <si>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</si>
  <si>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</si>
  <si>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</si>
  <si>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</si>
  <si>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</si>
  <si>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</si>
  <si>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</si>
  <si>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</si>
  <si>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</si>
  <si>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</si>
  <si>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</si>
  <si>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</si>
  <si>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</si>
  <si>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</si>
  <si>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</si>
  <si>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</si>
  <si>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</si>
  <si>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</si>
  <si>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</si>
  <si>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</si>
  <si>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</si>
  <si>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</si>
  <si>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</si>
  <si>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</si>
  <si>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</si>
  <si>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</si>
  <si>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</si>
  <si>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</si>
  <si>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</si>
  <si>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</si>
  <si>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</si>
  <si>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</si>
  <si>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</si>
  <si>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</si>
  <si>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</si>
  <si>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</si>
  <si>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</si>
  <si>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</si>
  <si>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</si>
  <si>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</si>
  <si>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</si>
  <si>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</si>
  <si>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</si>
  <si>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</si>
  <si>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</si>
  <si>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</si>
  <si>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</si>
  <si>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</si>
  <si>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</si>
  <si>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</si>
  <si>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</si>
  <si>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</si>
  <si>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</si>
  <si>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</si>
  <si>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</si>
  <si>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</si>
  <si>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</si>
  <si>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</si>
  <si>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</si>
  <si>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</si>
  <si>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</si>
  <si>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</si>
  <si>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</si>
  <si>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</si>
  <si>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</si>
  <si>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</si>
  <si>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</si>
  <si>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</si>
  <si>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</si>
  <si>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</si>
  <si>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</si>
  <si>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</si>
  <si>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</si>
  <si>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</si>
  <si>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</si>
  <si>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</si>
  <si>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</si>
  <si>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</si>
  <si>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</si>
  <si>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</si>
  <si>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</si>
  <si>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</si>
  <si>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</si>
  <si>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</si>
  <si>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</si>
  <si>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</si>
  <si>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</si>
  <si>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</si>
  <si>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</si>
  <si>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</si>
  <si>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</si>
  <si>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</si>
  <si>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</si>
  <si>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</si>
  <si>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</si>
  <si>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</si>
  <si>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</si>
  <si>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</si>
  <si>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</si>
  <si>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</si>
  <si>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</si>
  <si>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</si>
  <si>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</si>
  <si>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</si>
  <si>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</si>
  <si>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</si>
  <si>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</si>
  <si>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</si>
  <si>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</si>
  <si>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</si>
  <si>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</si>
  <si>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</si>
  <si>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</si>
  <si>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</si>
  <si>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</si>
  <si>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</si>
  <si>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</si>
  <si>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</si>
  <si>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</si>
  <si>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</si>
  <si>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</si>
  <si>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</si>
  <si>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</si>
  <si>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</si>
  <si>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</si>
  <si>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</si>
  <si>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</si>
  <si>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</si>
  <si>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</si>
  <si>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</si>
  <si>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</si>
  <si>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</si>
  <si>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</si>
  <si>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</si>
  <si>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</si>
  <si>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</si>
  <si>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</si>
  <si>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</si>
  <si>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</si>
  <si>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</si>
  <si>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</si>
  <si>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</si>
  <si>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</si>
  <si>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</si>
  <si>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</si>
  <si>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</si>
  <si>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</si>
  <si>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</si>
  <si>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</si>
  <si>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</si>
  <si>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</si>
  <si>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</si>
  <si>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</si>
  <si>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</si>
  <si>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</si>
  <si>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</si>
  <si>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</si>
  <si>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</si>
  <si>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</si>
  <si>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</si>
  <si>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</si>
  <si>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</si>
  <si>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</si>
  <si>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</si>
  <si>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</si>
  <si>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</si>
  <si>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</si>
  <si>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</si>
  <si>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</si>
  <si>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</si>
  <si>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</si>
  <si>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</si>
  <si>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</si>
  <si>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</si>
  <si>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</si>
  <si>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</si>
  <si>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</si>
  <si>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</si>
  <si>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</si>
  <si>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</si>
  <si>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</si>
  <si>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</si>
  <si>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</si>
  <si>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</si>
  <si>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</si>
  <si>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</si>
  <si>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</si>
  <si>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</si>
  <si>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</si>
  <si>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</si>
  <si>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</si>
  <si>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</si>
  <si>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</si>
  <si>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</si>
  <si>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</si>
  <si>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</si>
  <si>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</si>
  <si>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</si>
  <si>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</si>
  <si>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</si>
  <si>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</si>
  <si>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</si>
  <si>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</si>
  <si>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</si>
  <si>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</si>
  <si>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</si>
  <si>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</si>
  <si>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</si>
  <si>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</si>
  <si>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</si>
  <si>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</si>
  <si>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</si>
  <si>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</si>
  <si>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</si>
  <si>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</si>
  <si>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</si>
  <si>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</si>
  <si>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</si>
  <si>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</si>
  <si>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</si>
  <si>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</si>
  <si>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</si>
  <si>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</si>
  <si>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</si>
  <si>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</si>
  <si>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</si>
  <si>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</si>
  <si>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</si>
  <si>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</si>
  <si>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</si>
  <si>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</si>
  <si>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</si>
  <si>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</si>
  <si>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</si>
  <si>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</si>
  <si>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</si>
  <si>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</si>
  <si>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</si>
  <si>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</si>
  <si>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</si>
  <si>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</si>
  <si>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</si>
  <si>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</si>
  <si>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</si>
  <si>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</si>
  <si>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</si>
  <si>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</si>
  <si>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</si>
  <si>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</si>
  <si>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</si>
  <si>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</si>
  <si>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</si>
  <si>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</si>
  <si>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</si>
  <si>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</si>
  <si>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</si>
  <si>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</si>
  <si>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</si>
  <si>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</si>
  <si>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</si>
  <si>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</si>
  <si>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</si>
  <si>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</si>
  <si>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</si>
  <si>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</si>
  <si>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</si>
  <si>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</si>
  <si>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</si>
  <si>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</si>
  <si>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</si>
  <si>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</si>
  <si>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</si>
  <si>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</si>
  <si>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</si>
  <si>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</si>
  <si>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</si>
  <si>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</si>
  <si>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</si>
  <si>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</si>
  <si>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</si>
  <si>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</si>
  <si>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</si>
  <si>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</si>
  <si>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</si>
  <si>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</si>
  <si>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</si>
  <si>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</si>
  <si>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</si>
  <si>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</si>
  <si>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</si>
  <si>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</si>
  <si>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</si>
  <si>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</si>
  <si>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</si>
  <si>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</si>
  <si>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</si>
  <si>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</si>
  <si>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</si>
  <si>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</si>
  <si>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</si>
  <si>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</si>
  <si>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</si>
  <si>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</si>
  <si>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</si>
  <si>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</si>
  <si>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</si>
  <si>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</si>
  <si>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</si>
  <si>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</si>
  <si>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</si>
  <si>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</si>
  <si>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</si>
  <si>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</si>
  <si>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</si>
  <si>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</si>
  <si>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</si>
  <si>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</si>
  <si>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</si>
  <si>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</si>
  <si>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</si>
  <si>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</si>
  <si>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</si>
  <si>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</si>
  <si>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</si>
  <si>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</si>
  <si>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</si>
  <si>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</si>
  <si>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</si>
  <si>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</si>
  <si>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</si>
  <si>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</si>
  <si>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</si>
  <si>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</si>
  <si>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</si>
  <si>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</si>
  <si>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</si>
  <si>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</si>
  <si>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</si>
  <si>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</si>
  <si>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</si>
  <si>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</si>
  <si>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</si>
  <si>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</si>
  <si>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</si>
  <si>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</si>
  <si>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</si>
  <si>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</si>
  <si>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</si>
  <si>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</si>
  <si>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</si>
  <si>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</si>
  <si>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</si>
  <si>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</si>
  <si>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</si>
  <si>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</si>
  <si>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</si>
  <si>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</si>
  <si>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</si>
  <si>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</si>
  <si>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</si>
  <si>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</si>
  <si>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</si>
  <si>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</si>
  <si>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</si>
  <si>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</si>
  <si>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</si>
  <si>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</si>
  <si>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</si>
  <si>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</si>
  <si>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</si>
  <si>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</si>
  <si>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</si>
  <si>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</si>
  <si>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</si>
  <si>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</si>
  <si>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</si>
  <si>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</si>
  <si>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</si>
  <si>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</si>
  <si>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</si>
  <si>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</si>
  <si>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</si>
  <si>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</si>
  <si>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</si>
  <si>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</si>
  <si>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</si>
  <si>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</si>
  <si>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</si>
  <si>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</si>
  <si>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</si>
  <si>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</si>
  <si>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</si>
  <si>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</si>
  <si>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</si>
  <si>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</si>
  <si>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</si>
  <si>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</si>
  <si>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</si>
  <si>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</si>
  <si>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</si>
  <si>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</si>
  <si>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</si>
  <si>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</si>
  <si>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</si>
  <si>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</si>
  <si>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</si>
  <si>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</si>
  <si>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</si>
  <si>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</si>
  <si>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</si>
  <si>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</si>
  <si>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</si>
  <si>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</si>
  <si>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</si>
  <si>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</si>
  <si>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</si>
  <si>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</si>
  <si>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</si>
  <si>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</si>
  <si>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</si>
  <si>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</si>
  <si>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</si>
  <si>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</si>
  <si>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</si>
  <si>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</si>
  <si>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</si>
  <si>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</si>
  <si>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</si>
  <si>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</si>
  <si>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</si>
  <si>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</si>
  <si>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</si>
  <si>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</si>
  <si>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</si>
  <si>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</si>
  <si>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</si>
  <si>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</si>
  <si>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</si>
  <si>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</si>
  <si>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</si>
  <si>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</si>
  <si>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</si>
  <si>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</si>
  <si>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</si>
  <si>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</si>
  <si>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</si>
  <si>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</si>
  <si>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</si>
  <si>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</si>
  <si>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</si>
  <si>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</si>
  <si>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</si>
  <si>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</si>
  <si>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</si>
  <si>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</si>
  <si>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</si>
  <si>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</si>
  <si>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</si>
  <si>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</si>
  <si>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</si>
  <si>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</si>
  <si>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</si>
  <si>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</si>
  <si>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</si>
  <si>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</si>
  <si>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</si>
  <si>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</si>
  <si>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</si>
  <si>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</si>
  <si>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</si>
  <si>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</si>
  <si>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</si>
  <si>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</si>
  <si>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</si>
  <si>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</si>
  <si>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</si>
  <si>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</si>
  <si>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</si>
  <si>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</si>
  <si>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</si>
  <si>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</si>
  <si>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</si>
  <si>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</si>
  <si>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</si>
  <si>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</si>
  <si>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</si>
  <si>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</si>
  <si>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</si>
  <si>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</si>
  <si>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</si>
  <si>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</si>
  <si>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</si>
  <si>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</si>
  <si>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</si>
  <si>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</si>
  <si>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</si>
  <si>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</si>
  <si>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</si>
  <si>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</si>
  <si>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</si>
  <si>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</si>
  <si>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</si>
  <si>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</si>
  <si>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</si>
  <si>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</si>
  <si>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</si>
  <si>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</si>
  <si>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</si>
  <si>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</si>
  <si>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</si>
  <si>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</si>
  <si>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</si>
  <si>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</si>
  <si>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</si>
  <si>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</si>
  <si>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</si>
  <si>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</si>
  <si>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</si>
  <si>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</si>
  <si>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</si>
  <si>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</si>
  <si>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</si>
  <si>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</si>
  <si>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</si>
  <si>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</si>
  <si>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</si>
  <si>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</si>
  <si>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</si>
  <si>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</si>
  <si>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</si>
  <si>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</si>
  <si>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</si>
  <si>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</si>
  <si>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</si>
  <si>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</si>
  <si>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</si>
  <si>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</si>
  <si>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</si>
  <si>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</si>
  <si>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</si>
  <si>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</si>
  <si>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</si>
  <si>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</si>
  <si>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</si>
  <si>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</si>
  <si>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</si>
  <si>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</si>
  <si>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</si>
  <si>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</si>
  <si>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</si>
  <si>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</si>
  <si>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</si>
  <si>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</si>
  <si>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</si>
  <si>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</si>
  <si>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</si>
  <si>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</si>
  <si>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</si>
  <si>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</si>
  <si>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</si>
  <si>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</si>
  <si>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</si>
  <si>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</si>
  <si>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</si>
  <si>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</si>
  <si>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</si>
  <si>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</si>
  <si>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</si>
  <si>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</si>
  <si>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</si>
  <si>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</si>
  <si>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</si>
  <si>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</si>
  <si>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</si>
  <si>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</si>
  <si>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</si>
  <si>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</si>
  <si>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</si>
  <si>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</si>
  <si>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</si>
  <si>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</si>
  <si>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</si>
  <si>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</si>
  <si>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</si>
  <si>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</si>
  <si>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</si>
  <si>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</si>
  <si>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</si>
  <si>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</si>
  <si>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</si>
  <si>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</si>
  <si>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</si>
  <si>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</si>
  <si>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</si>
  <si>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</si>
  <si>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</si>
  <si>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</si>
  <si>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</si>
  <si>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</si>
  <si>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</si>
  <si>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</si>
  <si>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</si>
  <si>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</si>
  <si>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</si>
  <si>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</si>
  <si>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</si>
  <si>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</si>
  <si>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</si>
  <si>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</si>
  <si>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</si>
  <si>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</si>
  <si>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</si>
  <si>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</si>
  <si>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</si>
  <si>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</si>
  <si>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</si>
  <si>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</si>
  <si>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</si>
  <si>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</si>
  <si>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</si>
  <si>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</si>
  <si>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</si>
  <si>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</si>
  <si>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</si>
  <si>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</si>
  <si>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</si>
  <si>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</si>
  <si>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</si>
  <si>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</si>
  <si>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</si>
  <si>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</si>
  <si>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</si>
  <si>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</si>
  <si>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</si>
  <si>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</si>
  <si>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</si>
  <si>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</si>
  <si>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</si>
  <si>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</si>
  <si>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</si>
  <si>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</si>
  <si>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</si>
  <si>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</si>
  <si>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</si>
  <si>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</si>
  <si>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</si>
  <si>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</si>
  <si>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</si>
  <si>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</si>
  <si>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</si>
  <si>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</si>
  <si>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</si>
  <si>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</si>
  <si>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</si>
  <si>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</si>
  <si>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</si>
  <si>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</si>
  <si>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</si>
  <si>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</si>
  <si>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</si>
  <si>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</si>
  <si>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</si>
  <si>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</si>
  <si>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</si>
  <si>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</si>
  <si>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</si>
  <si>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</si>
  <si>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</si>
  <si>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</si>
  <si>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</si>
  <si>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</si>
  <si>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</si>
  <si>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</si>
  <si>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</si>
  <si>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</si>
  <si>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</si>
  <si>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</si>
  <si>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</si>
  <si>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</si>
  <si>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</si>
  <si>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</si>
  <si>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</si>
  <si>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</si>
  <si>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</si>
  <si>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</si>
  <si>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</si>
  <si>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</si>
  <si>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</si>
  <si>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</si>
  <si>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</si>
  <si>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</si>
  <si>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</si>
  <si>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</si>
  <si>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</si>
  <si>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</si>
  <si>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</si>
  <si>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</si>
  <si>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</si>
  <si>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</si>
  <si>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</si>
  <si>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</si>
  <si>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</si>
  <si>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</si>
  <si>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</si>
  <si>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</si>
  <si>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</si>
  <si>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</si>
  <si>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</si>
  <si>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</si>
  <si>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</si>
  <si>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</si>
  <si>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</si>
  <si>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</si>
  <si>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</si>
  <si>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</si>
  <si>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</si>
  <si>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</si>
  <si>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</si>
  <si>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</si>
  <si>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</si>
  <si>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</si>
  <si>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</si>
  <si>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</si>
  <si>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</si>
  <si>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</si>
  <si>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</si>
  <si>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</si>
  <si>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</si>
  <si>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</si>
  <si>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</si>
  <si>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</si>
  <si>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</si>
  <si>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</si>
  <si>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</si>
  <si>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</si>
  <si>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</si>
  <si>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</si>
  <si>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</si>
  <si>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</si>
  <si>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</si>
  <si>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</si>
  <si>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</si>
  <si>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</si>
  <si>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</si>
  <si>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</si>
  <si>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</si>
  <si>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</si>
  <si>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</si>
  <si>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</si>
  <si>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</si>
  <si>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</si>
  <si>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</si>
  <si>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</si>
  <si>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</si>
  <si>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</si>
  <si>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</si>
  <si>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</si>
  <si>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</si>
  <si>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</si>
  <si>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</si>
  <si>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</si>
  <si>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</si>
  <si>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</si>
  <si>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</si>
  <si>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</si>
  <si>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</si>
  <si>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</si>
  <si>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</si>
  <si>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</si>
  <si>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</si>
  <si>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</si>
  <si>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</si>
  <si>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</si>
  <si>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</si>
  <si>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</si>
  <si>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</si>
  <si>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</si>
  <si>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</si>
  <si>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</si>
  <si>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</si>
  <si>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</si>
  <si>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</si>
  <si>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</si>
  <si>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</si>
  <si>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</si>
  <si>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</si>
  <si>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</si>
  <si>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</si>
  <si>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</si>
  <si>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</si>
  <si>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</si>
  <si>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</si>
  <si>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</si>
  <si>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</si>
  <si>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</si>
  <si>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</si>
  <si>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</si>
  <si>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</si>
  <si>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</si>
  <si>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</si>
  <si>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</si>
  <si>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</si>
  <si>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</si>
  <si>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</si>
  <si>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</si>
  <si>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</si>
  <si>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</si>
  <si>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</si>
  <si>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</si>
  <si>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</si>
  <si>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</si>
  <si>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</si>
  <si>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</si>
  <si>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</si>
  <si>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</si>
  <si>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</si>
  <si>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</si>
  <si>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</si>
  <si>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</si>
  <si>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</si>
  <si>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</si>
  <si>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</si>
  <si>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</si>
  <si>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</si>
  <si>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</si>
  <si>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</si>
  <si>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</si>
  <si>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</si>
  <si>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</si>
  <si>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</si>
  <si>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</si>
  <si>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</si>
  <si>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</si>
  <si>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</si>
  <si>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</si>
  <si>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</si>
  <si>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</si>
  <si>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</si>
  <si>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</si>
  <si>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</si>
  <si>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</si>
  <si>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</si>
  <si>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</si>
  <si>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</si>
  <si>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</si>
  <si>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</si>
  <si>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</si>
  <si>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</si>
  <si>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</si>
  <si>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</si>
  <si>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</si>
  <si>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</si>
  <si>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</si>
  <si>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</si>
  <si>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</si>
  <si>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</si>
  <si>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</si>
  <si>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</si>
  <si>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</si>
  <si>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</si>
  <si>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</si>
  <si>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</si>
  <si>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</si>
  <si>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</si>
  <si>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</si>
  <si>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</si>
  <si>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</si>
  <si>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</si>
  <si>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</si>
  <si>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</si>
  <si>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</si>
  <si>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</si>
  <si>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</si>
  <si>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</si>
  <si>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</si>
  <si>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</si>
  <si>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</si>
  <si>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</si>
  <si>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</si>
  <si>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</si>
  <si>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</si>
  <si>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</si>
  <si>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</si>
  <si>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</si>
  <si>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</si>
  <si>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</si>
  <si>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</si>
  <si>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</si>
  <si>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</si>
  <si>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</si>
  <si>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</si>
  <si>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</si>
  <si>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</si>
  <si>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</si>
  <si>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</si>
  <si>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</si>
  <si>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</si>
  <si>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</si>
  <si>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</si>
  <si>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</si>
  <si>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</si>
  <si>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</si>
  <si>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</si>
  <si>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</si>
  <si>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</si>
  <si>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</si>
  <si>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</si>
  <si>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</si>
  <si>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</si>
  <si>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</si>
  <si>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</si>
  <si>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</si>
  <si>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</si>
  <si>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</si>
  <si>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</si>
  <si>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</si>
  <si>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</si>
  <si>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</si>
  <si>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</si>
  <si>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</si>
  <si>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</si>
  <si>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</si>
  <si>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</si>
  <si>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</si>
  <si>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</si>
  <si>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</si>
  <si>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</si>
  <si>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</si>
  <si>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</si>
  <si>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</si>
  <si>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</si>
  <si>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</si>
  <si>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</si>
  <si>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</si>
  <si>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</si>
  <si>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</si>
  <si>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</si>
  <si>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</si>
  <si>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</si>
  <si>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</si>
  <si>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</si>
  <si>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</si>
  <si>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</si>
  <si>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</si>
  <si>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</si>
  <si>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</si>
  <si>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</si>
  <si>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</si>
  <si>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</si>
  <si>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</si>
  <si>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</si>
  <si>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</si>
  <si>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</si>
  <si>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</si>
  <si>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</si>
  <si>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</si>
  <si>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</si>
  <si>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</si>
  <si>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</si>
  <si>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</si>
  <si>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</si>
  <si>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</si>
  <si>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</si>
  <si>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</si>
  <si>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</si>
  <si>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</si>
  <si>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</si>
  <si>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</si>
  <si>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</si>
  <si>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</si>
  <si>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</si>
  <si>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</si>
  <si>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</si>
  <si>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</si>
  <si>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</si>
  <si>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</si>
  <si>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</si>
  <si>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</si>
  <si>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</si>
  <si>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</si>
  <si>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</si>
  <si>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</si>
  <si>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</si>
  <si>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</si>
  <si>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</si>
  <si>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</si>
  <si>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</si>
  <si>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</si>
  <si>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</si>
  <si>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</si>
  <si>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</si>
  <si>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</si>
  <si>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</si>
  <si>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</si>
  <si>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</si>
  <si>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</si>
  <si>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</si>
  <si>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</si>
  <si>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</si>
  <si>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</si>
  <si>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</si>
  <si>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</si>
  <si>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</si>
  <si>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</si>
  <si>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</si>
  <si>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</si>
  <si>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</si>
  <si>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</si>
  <si>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</si>
  <si>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</si>
  <si>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</si>
  <si>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</si>
  <si>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</si>
  <si>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</si>
  <si>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</si>
  <si>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</si>
  <si>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</si>
  <si>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</si>
  <si>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</si>
  <si>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</si>
  <si>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</si>
  <si>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</si>
  <si>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</si>
  <si>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</si>
  <si>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</si>
  <si>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</si>
  <si>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</si>
  <si>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</si>
  <si>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</si>
  <si>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</si>
  <si>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</si>
  <si>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</si>
  <si>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</si>
  <si>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</si>
  <si>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</si>
  <si>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</si>
  <si>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</si>
  <si>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</si>
  <si>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</si>
  <si>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</si>
  <si>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</si>
  <si>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</si>
  <si>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</si>
  <si>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</si>
  <si>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</si>
  <si>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</si>
  <si>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</si>
  <si>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</si>
  <si>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</si>
  <si>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</si>
  <si>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</si>
  <si>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</si>
  <si>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</si>
  <si>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</si>
  <si>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</si>
  <si>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</si>
  <si>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</si>
  <si>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</si>
  <si>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</si>
  <si>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</si>
  <si>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</si>
  <si>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</si>
  <si>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</si>
  <si>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</si>
  <si>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</si>
  <si>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</si>
  <si>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</si>
  <si>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</si>
  <si>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</si>
  <si>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</si>
  <si>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</si>
  <si>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</si>
  <si>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</si>
  <si>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</si>
  <si>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</si>
  <si>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</si>
  <si>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</si>
  <si>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</si>
  <si>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</si>
  <si>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</si>
  <si>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</si>
  <si>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</si>
  <si>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</si>
  <si>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</si>
  <si>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</si>
  <si>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</si>
  <si>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</si>
  <si>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</si>
  <si>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</si>
  <si>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</si>
  <si>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</si>
  <si>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</si>
  <si>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</si>
  <si>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</si>
  <si>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</si>
  <si>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</si>
  <si>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</si>
  <si>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</si>
  <si>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</si>
  <si>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</si>
  <si>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</si>
  <si>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</si>
  <si>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</si>
  <si>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</si>
  <si>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</si>
  <si>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</si>
  <si>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</si>
  <si>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</si>
  <si>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</si>
  <si>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</si>
  <si>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</si>
  <si>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</si>
  <si>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</si>
  <si>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</si>
  <si>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</si>
  <si>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</si>
  <si>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</si>
  <si>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</si>
  <si>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</si>
  <si>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</si>
  <si>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</si>
  <si>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</si>
  <si>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</si>
  <si>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</si>
  <si>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</si>
  <si>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</si>
  <si>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</si>
  <si>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</si>
  <si>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</si>
  <si>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</si>
  <si>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</si>
  <si>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</si>
  <si>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</si>
  <si>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</si>
  <si>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</si>
  <si>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</si>
  <si>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</si>
  <si>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</si>
  <si>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</si>
  <si>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</si>
  <si>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</si>
  <si>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</si>
  <si>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</si>
  <si>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</si>
  <si>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</si>
  <si>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</si>
  <si>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</si>
  <si>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</si>
  <si>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</si>
  <si>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</si>
  <si>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</si>
  <si>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</si>
  <si>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</si>
  <si>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</si>
  <si>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</si>
  <si>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</si>
  <si>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</si>
  <si>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</si>
  <si>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</si>
  <si>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</si>
  <si>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</si>
  <si>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</si>
  <si>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</si>
  <si>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</si>
  <si>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</si>
  <si>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</si>
  <si>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</si>
  <si>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</si>
  <si>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</si>
  <si>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</si>
  <si>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</si>
  <si>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</si>
  <si>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</si>
  <si>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</si>
  <si>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</si>
  <si>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</si>
  <si>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</si>
  <si>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</si>
  <si>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</si>
  <si>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</si>
  <si>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</si>
  <si>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</si>
  <si>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</si>
  <si>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</si>
  <si>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</si>
  <si>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</si>
  <si>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</si>
  <si>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</si>
  <si>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</si>
  <si>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</si>
  <si>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</si>
  <si>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</si>
  <si>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</si>
  <si>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</si>
  <si>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</si>
  <si>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</si>
  <si>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</si>
  <si>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</si>
  <si>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</si>
  <si>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</si>
  <si>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</si>
  <si>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</si>
  <si>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</si>
  <si>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</si>
  <si>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</si>
  <si>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</si>
  <si>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</si>
  <si>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</si>
  <si>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</si>
  <si>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</si>
  <si>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</si>
  <si>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</si>
  <si>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</si>
  <si>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</si>
  <si>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</si>
  <si>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</si>
  <si>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</si>
  <si>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</si>
  <si>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</si>
  <si>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</si>
  <si>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</si>
  <si>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</si>
  <si>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</si>
  <si>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</si>
  <si>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</si>
  <si>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</si>
  <si>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</si>
  <si>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</si>
  <si>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</si>
  <si>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</si>
  <si>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</si>
  <si>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</si>
  <si>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</si>
  <si>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</si>
  <si>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</si>
  <si>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</si>
  <si>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</si>
  <si>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</si>
  <si>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</si>
  <si>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</si>
  <si>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</si>
  <si>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</si>
  <si>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</si>
  <si>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</si>
  <si>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</si>
  <si>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</si>
  <si>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</si>
  <si>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</si>
  <si>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</si>
  <si>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</si>
  <si>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</si>
  <si>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</si>
  <si>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</si>
  <si>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</si>
  <si>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</si>
  <si>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</si>
  <si>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</si>
  <si>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</si>
  <si>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</si>
  <si>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</si>
  <si>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</si>
  <si>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</si>
  <si>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</si>
  <si>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</si>
  <si>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</si>
  <si>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</si>
  <si>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</si>
  <si>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</si>
  <si>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</si>
  <si>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</si>
  <si>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</si>
  <si>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</si>
  <si>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</si>
  <si>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</si>
  <si>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</si>
  <si>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</si>
  <si>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</si>
  <si>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</si>
  <si>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</si>
  <si>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</si>
  <si>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</si>
  <si>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</si>
  <si>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</si>
  <si>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</si>
  <si>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</si>
  <si>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</si>
  <si>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</si>
  <si>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</si>
  <si>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</si>
  <si>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</si>
  <si>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</si>
  <si>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</si>
  <si>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</si>
  <si>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</si>
  <si>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</si>
  <si>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</si>
  <si>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</si>
  <si>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</si>
  <si>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</si>
  <si>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</si>
  <si>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</si>
  <si>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</si>
  <si>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</si>
  <si>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</si>
  <si>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</si>
  <si>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</si>
  <si>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</si>
  <si>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</si>
  <si>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</si>
  <si>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</si>
  <si>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</si>
  <si>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</si>
  <si>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</si>
  <si>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</si>
  <si>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</si>
  <si>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</si>
  <si>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</si>
  <si>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</si>
  <si>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</si>
  <si>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</si>
  <si>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</si>
  <si>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</si>
  <si>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</si>
  <si>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</si>
  <si>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</si>
  <si>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</si>
  <si>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</si>
  <si>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</si>
  <si>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</si>
  <si>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</si>
  <si>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</si>
  <si>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</si>
  <si>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</si>
  <si>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</si>
  <si>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</si>
  <si>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</si>
  <si>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</si>
  <si>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</si>
  <si>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</si>
  <si>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</si>
  <si>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</si>
  <si>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</si>
  <si>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</si>
  <si>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</si>
  <si>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</si>
  <si>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</si>
  <si>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</si>
  <si>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</si>
  <si>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</si>
  <si>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</si>
  <si>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</si>
  <si>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</si>
  <si>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</si>
  <si>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</si>
  <si>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</si>
  <si>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</si>
  <si>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</si>
  <si>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</si>
  <si>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</si>
  <si>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</si>
  <si>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</si>
  <si>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</si>
  <si>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</si>
  <si>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</si>
  <si>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</si>
  <si>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</si>
  <si>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</si>
  <si>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</si>
  <si>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</si>
  <si>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</si>
  <si>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</si>
  <si>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</si>
  <si>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</si>
  <si>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</si>
  <si>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</si>
  <si>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</si>
  <si>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</si>
  <si>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</si>
  <si>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</si>
  <si>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</si>
  <si>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</si>
  <si>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</si>
  <si>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</si>
  <si>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</si>
  <si>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</si>
  <si>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</si>
  <si>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</si>
  <si>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</si>
  <si>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</si>
  <si>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</si>
  <si>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</si>
  <si>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</si>
  <si>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</si>
  <si>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</si>
  <si>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</si>
  <si>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</si>
  <si>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</si>
  <si>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</si>
  <si>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</si>
  <si>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</si>
  <si>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</si>
  <si>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</si>
  <si>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</si>
  <si>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</si>
  <si>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</si>
  <si>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</si>
  <si>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</si>
  <si>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</si>
  <si>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</si>
  <si>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</si>
  <si>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</si>
  <si>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</si>
  <si>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</si>
  <si>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</si>
  <si>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</si>
  <si>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</si>
  <si>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</si>
  <si>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</si>
  <si>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</si>
  <si>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</si>
  <si>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</si>
  <si>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</si>
  <si>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</si>
  <si>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</si>
  <si>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</si>
  <si>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</si>
  <si>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</si>
  <si>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</si>
  <si>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</si>
  <si>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</si>
  <si>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</si>
  <si>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</si>
  <si>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</si>
  <si>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</si>
  <si>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</si>
  <si>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</si>
  <si>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</si>
  <si>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</si>
  <si>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</si>
  <si>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</si>
  <si>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</si>
  <si>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</si>
  <si>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</si>
  <si>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</si>
  <si>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</si>
  <si>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</si>
  <si>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</si>
  <si>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</si>
  <si>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</si>
  <si>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</si>
  <si>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</si>
  <si>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</si>
  <si>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</si>
  <si>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</si>
  <si>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</si>
  <si>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</si>
  <si>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</si>
  <si>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</si>
  <si>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</si>
  <si>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</si>
  <si>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</si>
  <si>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</si>
  <si>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</si>
  <si>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</si>
  <si>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</si>
  <si>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</si>
  <si>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</si>
  <si>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</si>
  <si>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</si>
  <si>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</si>
  <si>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</si>
  <si>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</si>
  <si>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</si>
  <si>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</si>
  <si>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</si>
  <si>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</si>
  <si>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</si>
  <si>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</si>
  <si>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</si>
  <si>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</si>
  <si>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</si>
  <si>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</si>
  <si>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</si>
  <si>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</si>
  <si>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</si>
  <si>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</si>
  <si>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</si>
  <si>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</si>
  <si>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</si>
  <si>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</si>
  <si>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</si>
  <si>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</si>
  <si>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</si>
  <si>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</si>
  <si>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</si>
  <si>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</si>
  <si>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</si>
  <si>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</si>
  <si>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</si>
  <si>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</si>
  <si>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</si>
  <si>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</si>
  <si>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</si>
  <si>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</si>
  <si>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</si>
  <si>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</si>
  <si>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</si>
  <si>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</si>
  <si>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</si>
  <si>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</si>
  <si>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</si>
  <si>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</si>
  <si>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</si>
  <si>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</si>
  <si>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</si>
  <si>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</si>
  <si>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</si>
  <si>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</si>
  <si>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</si>
  <si>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</si>
  <si>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</si>
  <si>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</si>
  <si>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</si>
  <si>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</si>
  <si>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</si>
  <si>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</si>
  <si>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</si>
  <si>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</si>
  <si>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</si>
  <si>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</si>
  <si>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</si>
  <si>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</si>
  <si>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</si>
  <si>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</si>
  <si>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</si>
  <si>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</si>
  <si>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</si>
  <si>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</si>
  <si>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</si>
  <si>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</si>
  <si>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</si>
  <si>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</si>
  <si>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</si>
  <si>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</si>
  <si>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</si>
  <si>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</si>
  <si>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</si>
  <si>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</si>
  <si>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</si>
  <si>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</si>
  <si>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</si>
  <si>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</si>
  <si>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</si>
  <si>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</si>
  <si>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</si>
  <si>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</si>
  <si>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</si>
  <si>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</si>
  <si>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</si>
  <si>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</si>
  <si>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</si>
  <si>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</si>
  <si>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</si>
  <si>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</si>
  <si>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</si>
  <si>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</si>
  <si>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</si>
  <si>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</si>
  <si>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</si>
  <si>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</si>
  <si>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</si>
  <si>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</si>
  <si>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</si>
  <si>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</si>
  <si>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</si>
  <si>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</si>
  <si>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</si>
  <si>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</si>
  <si>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</si>
  <si>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</si>
  <si>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</si>
  <si>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</si>
  <si>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</si>
  <si>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</si>
  <si>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</si>
  <si>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</si>
  <si>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</si>
  <si>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</si>
  <si>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</si>
  <si>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</si>
  <si>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</si>
  <si>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</si>
  <si>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</si>
  <si>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</si>
  <si>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</si>
  <si>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</si>
  <si>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</si>
  <si>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</si>
  <si>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</si>
  <si>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</si>
  <si>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</si>
  <si>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</si>
  <si>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</si>
  <si>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</si>
  <si>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</si>
  <si>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</si>
  <si>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</si>
  <si>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</si>
  <si>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</si>
  <si>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</si>
  <si>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</si>
  <si>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</si>
  <si>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</si>
  <si>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</si>
  <si>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</si>
  <si>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</si>
  <si>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</si>
  <si>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</si>
  <si>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</si>
  <si>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</si>
  <si>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</si>
  <si>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</si>
  <si>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</si>
  <si>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</si>
  <si>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</si>
  <si>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</si>
  <si>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</si>
  <si>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</si>
  <si>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</si>
  <si>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</si>
  <si>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</si>
  <si>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</si>
  <si>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</si>
  <si>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</si>
  <si>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</si>
  <si>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</si>
  <si>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</si>
  <si>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</si>
  <si>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</si>
  <si>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</si>
  <si>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</si>
  <si>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</si>
  <si>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</si>
  <si>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</si>
  <si>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</si>
  <si>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</si>
  <si>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</si>
  <si>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</si>
  <si>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</si>
  <si>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</si>
  <si>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</si>
  <si>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</si>
  <si>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</si>
  <si>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</si>
  <si>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</si>
  <si>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</si>
  <si>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</si>
  <si>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</si>
  <si>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</si>
  <si>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</si>
  <si>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</si>
  <si>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</si>
  <si>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</si>
  <si>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</si>
  <si>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</si>
  <si>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</si>
  <si>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</si>
  <si>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</si>
  <si>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</si>
  <si>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</si>
  <si>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</si>
  <si>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</si>
  <si>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</si>
  <si>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</si>
  <si>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</si>
  <si>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</si>
  <si>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</si>
  <si>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</si>
  <si>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</si>
  <si>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</si>
  <si>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</si>
  <si>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</si>
  <si>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</si>
  <si>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</si>
  <si>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</si>
  <si>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</si>
  <si>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</si>
  <si>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</si>
  <si>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</si>
  <si>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</si>
  <si>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</si>
  <si>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</si>
  <si>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</si>
  <si>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</si>
  <si>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</si>
  <si>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</si>
  <si>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</si>
  <si>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</si>
  <si>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</si>
  <si>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</si>
  <si>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</si>
  <si>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</si>
  <si>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</si>
  <si>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</si>
  <si>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</si>
  <si>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</si>
  <si>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</si>
  <si>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</si>
  <si>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</si>
  <si>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</si>
  <si>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</si>
  <si>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</si>
  <si>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</si>
  <si>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</si>
  <si>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</si>
  <si>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</si>
  <si>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</si>
  <si>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</si>
  <si>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</si>
  <si>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</si>
  <si>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</si>
  <si>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</si>
  <si>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</si>
  <si>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</si>
  <si>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</si>
  <si>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</si>
  <si>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</si>
  <si>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</si>
  <si>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</si>
  <si>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</si>
  <si>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</si>
  <si>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</si>
  <si>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</si>
  <si>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</si>
  <si>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</si>
  <si>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</si>
  <si>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</si>
  <si>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</si>
  <si>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</si>
  <si>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</si>
  <si>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</si>
  <si>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</si>
  <si>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</si>
  <si>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</si>
  <si>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</si>
  <si>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</si>
  <si>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</si>
  <si>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</si>
  <si>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</si>
  <si>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</si>
  <si>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</si>
  <si>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</si>
  <si>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</si>
  <si>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</si>
  <si>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</si>
  <si>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</si>
  <si>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</si>
  <si>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</si>
  <si>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</si>
  <si>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</si>
  <si>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</si>
  <si>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</si>
  <si>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</si>
  <si>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</si>
  <si>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</si>
  <si>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</si>
  <si>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</si>
  <si>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</si>
  <si>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</si>
  <si>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</si>
  <si>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</si>
  <si>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</si>
  <si>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</si>
  <si>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</si>
  <si>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</si>
  <si>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</si>
  <si>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</si>
  <si>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</si>
  <si>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</si>
  <si>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</si>
  <si>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</si>
  <si>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</si>
  <si>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</si>
  <si>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</si>
  <si>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</si>
  <si>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</si>
  <si>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</si>
  <si>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</si>
  <si>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</si>
  <si>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</si>
  <si>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</si>
  <si>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</si>
  <si>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</si>
  <si>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</si>
  <si>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</si>
  <si>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</si>
  <si>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</si>
  <si>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</si>
  <si>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</si>
  <si>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</si>
  <si>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</si>
  <si>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</si>
  <si>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</si>
  <si>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</si>
  <si>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</si>
  <si>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</si>
  <si>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</si>
  <si>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</si>
  <si>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</si>
  <si>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</si>
  <si>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</si>
  <si>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</si>
  <si>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</si>
  <si>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</si>
  <si>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</si>
  <si>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</si>
  <si>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</si>
  <si>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</si>
  <si>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</si>
  <si>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</si>
  <si>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</si>
  <si>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</si>
  <si>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</si>
  <si>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</si>
  <si>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</si>
  <si>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</si>
  <si>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</si>
  <si>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</si>
  <si>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</si>
  <si>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</si>
  <si>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</si>
  <si>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</si>
  <si>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</si>
  <si>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</si>
  <si>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</si>
  <si>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</si>
  <si>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</si>
  <si>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</si>
  <si>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</si>
  <si>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</si>
  <si>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</si>
  <si>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</si>
  <si>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</si>
  <si>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</si>
  <si>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</si>
  <si>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</si>
  <si>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</si>
  <si>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</si>
  <si>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</si>
  <si>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</si>
  <si>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</si>
  <si>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</si>
  <si>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</si>
  <si>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</si>
  <si>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</si>
  <si>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</si>
  <si>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</si>
  <si>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</si>
  <si>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</si>
  <si>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</si>
  <si>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</si>
  <si>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</si>
  <si>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</si>
  <si>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</si>
  <si>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</si>
  <si>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</si>
  <si>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</si>
  <si>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</si>
  <si>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</si>
  <si>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</si>
  <si>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</si>
  <si>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</si>
  <si>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</si>
  <si>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</si>
  <si>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</si>
  <si>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</si>
  <si>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</si>
  <si>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</si>
  <si>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</si>
  <si>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</si>
  <si>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</si>
  <si>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</si>
  <si>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</si>
  <si>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</si>
  <si>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</si>
  <si>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</si>
  <si>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</si>
  <si>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</si>
  <si>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</si>
  <si>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</si>
  <si>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</si>
  <si>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</si>
  <si>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</si>
  <si>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</si>
  <si>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</si>
  <si>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</si>
  <si>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</si>
  <si>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</si>
  <si>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</si>
  <si>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</si>
  <si>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</si>
  <si>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</si>
  <si>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</si>
  <si>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</si>
  <si>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</si>
  <si>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</si>
  <si>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</si>
  <si>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</si>
  <si>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</si>
  <si>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</si>
  <si>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</si>
  <si>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</si>
  <si>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</si>
  <si>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</si>
  <si>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</si>
  <si>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</si>
  <si>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</si>
  <si>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</si>
  <si>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</si>
  <si>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</si>
  <si>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</si>
  <si>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</si>
  <si>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</si>
  <si>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</si>
  <si>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</si>
  <si>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</si>
  <si>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</si>
  <si>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</si>
  <si>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</si>
  <si>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</si>
  <si>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</si>
  <si>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</si>
  <si>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</si>
  <si>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</si>
  <si>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</si>
  <si>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</si>
  <si>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</si>
  <si>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</si>
  <si>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</si>
  <si>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</si>
  <si>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</si>
  <si>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</si>
  <si>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</si>
  <si>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</si>
  <si>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</si>
  <si>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</si>
  <si>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</si>
  <si>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</si>
  <si>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</si>
  <si>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</si>
  <si>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</si>
  <si>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</si>
  <si>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</si>
  <si>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</si>
  <si>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</si>
  <si>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</si>
  <si>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</si>
  <si>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</si>
  <si>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</si>
  <si>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</si>
  <si>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</si>
  <si>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</si>
  <si>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</si>
  <si>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</si>
  <si>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</si>
  <si>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</si>
  <si>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</si>
  <si>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</si>
  <si>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</si>
  <si>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</si>
  <si>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</si>
  <si>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</si>
  <si>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</si>
  <si>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</si>
  <si>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</si>
  <si>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</si>
  <si>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</si>
  <si>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</si>
  <si>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</si>
  <si>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</si>
  <si>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</si>
  <si>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</si>
  <si>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</si>
  <si>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</si>
  <si>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</si>
  <si>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</si>
  <si>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</si>
  <si>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</si>
  <si>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</si>
  <si>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</si>
  <si>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</si>
  <si>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</si>
  <si>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</si>
  <si>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</si>
  <si>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</si>
  <si>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</si>
  <si>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</si>
  <si>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</si>
  <si>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</si>
  <si>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</si>
  <si>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</si>
  <si>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</si>
  <si>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</si>
  <si>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</si>
  <si>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</si>
  <si>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</si>
  <si>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</si>
  <si>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</si>
  <si>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</si>
  <si>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</si>
  <si>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</si>
  <si>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</si>
  <si>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</si>
  <si>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</si>
  <si>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</si>
  <si>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</si>
  <si>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</si>
  <si>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</si>
  <si>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</si>
  <si>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</si>
  <si>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</si>
  <si>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</si>
  <si>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</si>
  <si>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</si>
  <si>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</si>
  <si>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</si>
  <si>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</si>
  <si>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</si>
  <si>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</si>
  <si>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</si>
  <si>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</si>
  <si>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</si>
  <si>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</si>
  <si>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</si>
  <si>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</si>
  <si>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</si>
  <si>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</si>
  <si>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</si>
  <si>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</si>
  <si>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</si>
  <si>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</si>
  <si>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</si>
  <si>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</si>
  <si>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</si>
  <si>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</si>
  <si>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</si>
  <si>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</si>
  <si>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</si>
  <si>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</si>
  <si>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</si>
  <si>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</si>
  <si>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</si>
  <si>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</si>
  <si>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</si>
  <si>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</si>
  <si>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</si>
  <si>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</si>
  <si>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</si>
  <si>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</si>
  <si>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</si>
  <si>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</si>
  <si>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</si>
  <si>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</si>
  <si>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</si>
  <si>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</si>
  <si>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</si>
  <si>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</si>
  <si>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</si>
  <si>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</si>
  <si>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</si>
  <si>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</si>
  <si>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</si>
  <si>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</si>
  <si>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</si>
  <si>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</si>
  <si>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</si>
  <si>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</si>
  <si>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</si>
  <si>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</si>
  <si>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</si>
  <si>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</si>
  <si>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</si>
  <si>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</si>
  <si>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</si>
  <si>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</si>
  <si>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</si>
  <si>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</si>
  <si>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</si>
  <si>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</si>
  <si>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</si>
  <si>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</si>
  <si>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</si>
  <si>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</si>
  <si>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</si>
  <si>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</si>
  <si>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</si>
  <si>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</si>
  <si>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</si>
  <si>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</si>
  <si>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</si>
  <si>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</si>
  <si>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</si>
  <si>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</si>
  <si>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</si>
  <si>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</si>
  <si>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</si>
  <si>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</si>
  <si>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</si>
  <si>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</si>
  <si>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</si>
  <si>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</si>
  <si>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</si>
  <si>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</si>
  <si>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</si>
  <si>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</si>
  <si>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</si>
  <si>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</si>
  <si>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</si>
  <si>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</si>
  <si>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</si>
  <si>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</si>
  <si>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</si>
  <si>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</si>
  <si>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</si>
  <si>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</si>
  <si>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</si>
  <si>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</si>
  <si>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</si>
  <si>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</si>
  <si>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</si>
  <si>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</si>
  <si>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</si>
  <si>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</si>
  <si>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</si>
  <si>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</si>
  <si>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</si>
  <si>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</si>
  <si>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</si>
  <si>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</si>
  <si>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</si>
  <si>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</si>
  <si>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</si>
  <si>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</si>
  <si>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</si>
  <si>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</si>
  <si>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</si>
  <si>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</si>
  <si>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</si>
  <si>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</si>
  <si>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</si>
  <si>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</si>
  <si>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</si>
  <si>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</si>
  <si>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</si>
  <si>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</si>
  <si>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</si>
  <si>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</si>
  <si>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</si>
  <si>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</si>
  <si>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</si>
  <si>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</si>
  <si>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</si>
  <si>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</si>
  <si>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</si>
  <si>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</si>
  <si>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</si>
  <si>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</si>
  <si>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</si>
  <si>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</si>
  <si>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</si>
  <si>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</si>
  <si>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</si>
  <si>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</si>
  <si>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</si>
  <si>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</si>
  <si>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</si>
  <si>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</si>
  <si>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</si>
  <si>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</si>
  <si>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</si>
  <si>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</si>
  <si>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</si>
  <si>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</si>
  <si>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</si>
  <si>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</si>
  <si>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</si>
  <si>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</si>
  <si>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</si>
  <si>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</si>
  <si>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</si>
  <si>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</si>
  <si>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</si>
  <si>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</si>
  <si>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</si>
  <si>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</si>
  <si>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</si>
  <si>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</si>
  <si>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</si>
  <si>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</si>
  <si>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</si>
  <si>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</si>
  <si>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</si>
  <si>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</si>
  <si>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</si>
  <si>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</si>
  <si>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</si>
  <si>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</si>
  <si>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</si>
  <si>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</si>
  <si>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</si>
  <si>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</si>
  <si>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</si>
  <si>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</si>
  <si>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</si>
  <si>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</si>
  <si>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</si>
  <si>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</si>
  <si>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</si>
  <si>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</si>
  <si>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</si>
  <si>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</si>
  <si>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</si>
  <si>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</si>
  <si>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</si>
  <si>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</si>
  <si>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</si>
  <si>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</si>
  <si>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</si>
  <si>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</si>
  <si>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</si>
  <si>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</si>
  <si>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</si>
  <si>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</si>
  <si>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</si>
  <si>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</si>
  <si>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</si>
  <si>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</si>
  <si>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</si>
  <si>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</si>
  <si>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</si>
  <si>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</si>
  <si>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</si>
  <si>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</si>
  <si>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</si>
  <si>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</si>
  <si>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</si>
  <si>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</si>
  <si>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</si>
  <si>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</si>
  <si>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</si>
  <si>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</si>
  <si>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</si>
  <si>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</si>
  <si>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</si>
  <si>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</si>
  <si>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</si>
  <si>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</si>
  <si>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</si>
  <si>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</si>
  <si>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</si>
  <si>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</si>
  <si>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</si>
  <si>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</si>
  <si>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</si>
  <si>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</si>
  <si>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</si>
  <si>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</si>
  <si>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</si>
  <si>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</si>
  <si>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</si>
  <si>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</si>
  <si>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</si>
  <si>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</si>
  <si>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</si>
  <si>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</si>
  <si>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</si>
  <si>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</si>
  <si>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</si>
  <si>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</si>
  <si>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</si>
  <si>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</si>
  <si>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</si>
  <si>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</si>
  <si>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</si>
  <si>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</si>
  <si>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</si>
  <si>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</si>
  <si>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</si>
  <si>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</si>
  <si>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</si>
  <si>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</si>
  <si>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</si>
  <si>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</si>
  <si>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</si>
  <si>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</si>
  <si>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</si>
  <si>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</si>
  <si>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</si>
  <si>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</si>
  <si>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</si>
  <si>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</si>
  <si>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</si>
  <si>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</si>
  <si>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</si>
  <si>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</si>
  <si>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</si>
  <si>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</si>
  <si>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</si>
  <si>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</si>
  <si>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</si>
  <si>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</si>
  <si>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</si>
  <si>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</si>
  <si>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</si>
  <si>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</si>
  <si>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</si>
  <si>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</si>
  <si>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</si>
  <si>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</si>
  <si>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</si>
  <si>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</si>
  <si>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</si>
  <si>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</si>
  <si>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</si>
  <si>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</si>
  <si>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</si>
  <si>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</si>
  <si>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</si>
  <si>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</si>
  <si>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</si>
  <si>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</si>
  <si>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</si>
  <si>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</si>
  <si>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</si>
  <si>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</si>
  <si>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</si>
  <si>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</si>
  <si>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</si>
  <si>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</si>
  <si>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</si>
  <si>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</si>
  <si>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</si>
  <si>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</si>
  <si>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</si>
  <si>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</si>
  <si>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</si>
  <si>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</si>
  <si>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</si>
  <si>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</si>
  <si>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</si>
  <si>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</si>
  <si>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</si>
  <si>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</si>
  <si>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</si>
  <si>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</si>
  <si>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</si>
  <si>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</si>
  <si>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</si>
  <si>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</si>
  <si>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</si>
  <si>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</si>
  <si>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</si>
  <si>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</si>
  <si>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</si>
  <si>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</si>
  <si>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</si>
  <si>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</si>
  <si>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</si>
  <si>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</si>
  <si>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</si>
  <si>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</si>
  <si>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</si>
  <si>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</si>
  <si>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</si>
  <si>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</si>
  <si>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</si>
  <si>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</si>
  <si>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</si>
  <si>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</si>
  <si>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</si>
  <si>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</si>
  <si>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</si>
  <si>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</si>
  <si>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</si>
  <si>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</si>
  <si>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</si>
  <si>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</si>
  <si>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</si>
  <si>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</si>
  <si>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</si>
  <si>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</si>
  <si>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</si>
  <si>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</si>
  <si>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</si>
  <si>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</si>
  <si>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</si>
  <si>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</si>
  <si>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</si>
  <si>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</si>
  <si>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</si>
  <si>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</si>
  <si>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</si>
  <si>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</si>
  <si>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</si>
  <si>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</si>
  <si>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</si>
  <si>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</si>
  <si>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</si>
  <si>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</si>
  <si>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</si>
  <si>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</si>
  <si>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</si>
  <si>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</si>
  <si>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</si>
  <si>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</si>
  <si>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</si>
  <si>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</si>
  <si>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</si>
  <si>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</si>
  <si>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</si>
  <si>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</si>
  <si>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</si>
  <si>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</si>
  <si>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</si>
  <si>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</si>
  <si>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</si>
  <si>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</si>
  <si>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</si>
  <si>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</si>
  <si>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</si>
  <si>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</si>
  <si>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</si>
  <si>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</si>
  <si>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</si>
  <si>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</si>
  <si>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</si>
  <si>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</si>
  <si>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</si>
  <si>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</si>
  <si>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</si>
  <si>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</si>
  <si>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</si>
  <si>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</si>
  <si>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</si>
  <si>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</si>
  <si>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</si>
  <si>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</si>
  <si>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</si>
  <si>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</si>
  <si>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</si>
  <si>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</si>
  <si>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</si>
  <si>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</si>
  <si>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</si>
  <si>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</si>
  <si>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</si>
  <si>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</si>
  <si>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</si>
  <si>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</si>
  <si>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</si>
  <si>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</si>
  <si>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</si>
  <si>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</si>
  <si>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</si>
  <si>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</si>
  <si>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</si>
  <si>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</si>
  <si>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</si>
  <si>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</si>
  <si>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</si>
  <si>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</si>
  <si>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</si>
  <si>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</si>
  <si>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</si>
  <si>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</si>
  <si>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</si>
  <si>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</si>
  <si>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</si>
  <si>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</si>
  <si>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</si>
  <si>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</si>
  <si>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</si>
  <si>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</si>
  <si>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</si>
  <si>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</si>
  <si>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</si>
  <si>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</si>
  <si>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</si>
  <si>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</si>
  <si>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</si>
  <si>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</si>
  <si>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</si>
  <si>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</si>
  <si>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</si>
  <si>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</si>
  <si>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</si>
  <si>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</si>
  <si>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</si>
  <si>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</si>
  <si>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</si>
  <si>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</si>
  <si>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</si>
  <si>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</si>
  <si>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</si>
  <si>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</si>
  <si>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</si>
  <si>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</si>
  <si>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</si>
  <si>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</si>
  <si>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</si>
  <si>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</si>
  <si>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</si>
  <si>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</si>
  <si>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</si>
  <si>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</si>
  <si>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</si>
  <si>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</si>
  <si>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</si>
  <si>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</si>
  <si>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</si>
  <si>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</si>
  <si>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</si>
  <si>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</si>
  <si>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</si>
  <si>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</si>
  <si>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</si>
  <si>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</si>
  <si>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</si>
  <si>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</si>
  <si>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</si>
  <si>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</si>
  <si>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</si>
  <si>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</si>
  <si>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</si>
  <si>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</si>
  <si>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</si>
  <si>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</si>
  <si>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</si>
  <si>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</si>
  <si>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</si>
  <si>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</si>
  <si>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</si>
  <si>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</si>
  <si>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</si>
  <si>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</si>
  <si>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</si>
  <si>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</si>
  <si>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</si>
  <si>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</si>
  <si>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</si>
  <si>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</si>
  <si>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</si>
  <si>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</si>
  <si>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</si>
  <si>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</si>
  <si>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</si>
  <si>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</si>
  <si>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</si>
  <si>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</si>
  <si>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</si>
  <si>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</si>
  <si>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</si>
  <si>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</si>
  <si>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</si>
  <si>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</si>
  <si>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</si>
  <si>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</si>
  <si>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</si>
  <si>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</si>
  <si>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</si>
  <si>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</si>
  <si>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</si>
  <si>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</si>
  <si>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</si>
  <si>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</si>
  <si>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</si>
  <si>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</si>
  <si>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</si>
  <si>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</si>
  <si>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</si>
  <si>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</si>
  <si>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</si>
  <si>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</si>
  <si>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</si>
  <si>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</si>
  <si>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</si>
  <si>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</si>
  <si>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</si>
  <si>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</si>
  <si>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</si>
  <si>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</si>
  <si>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</si>
  <si>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</si>
  <si>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</si>
  <si>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</si>
  <si>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</si>
  <si>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</si>
  <si>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</si>
  <si>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</si>
  <si>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</si>
  <si>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</si>
  <si>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</si>
  <si>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</si>
  <si>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</si>
  <si>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</si>
  <si>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</si>
  <si>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</si>
  <si>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</si>
  <si>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</si>
  <si>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</si>
  <si>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</si>
  <si>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</si>
  <si>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</si>
  <si>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</si>
  <si>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</si>
  <si>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</si>
  <si>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</si>
  <si>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</si>
  <si>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</si>
  <si>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</si>
  <si>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</si>
  <si>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</si>
  <si>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</si>
  <si>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</si>
  <si>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</si>
  <si>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</si>
  <si>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</si>
  <si>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</si>
  <si>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</si>
  <si>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</si>
  <si>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</si>
  <si>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</si>
  <si>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</si>
  <si>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</si>
  <si>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</si>
  <si>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</si>
  <si>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</si>
  <si>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</si>
  <si>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</si>
  <si>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</si>
  <si>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</si>
  <si>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</si>
  <si>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</si>
  <si>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</si>
  <si>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</si>
  <si>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</si>
  <si>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</si>
  <si>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</si>
  <si>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</si>
  <si>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</si>
  <si>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</si>
  <si>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</si>
  <si>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</si>
  <si>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</si>
  <si>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</si>
  <si>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</si>
  <si>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</si>
  <si>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</si>
  <si>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</si>
  <si>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</si>
  <si>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</si>
  <si>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</si>
  <si>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</si>
  <si>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</si>
  <si>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</si>
  <si>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</si>
  <si>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</si>
  <si>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</si>
  <si>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</si>
  <si>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</si>
  <si>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</si>
  <si>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</si>
  <si>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</si>
  <si>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</si>
  <si>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</si>
  <si>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</si>
  <si>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</si>
  <si>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</si>
  <si>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</si>
  <si>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</si>
  <si>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</si>
  <si>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</si>
  <si>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</si>
  <si>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</si>
  <si>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</si>
  <si>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</si>
  <si>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</si>
  <si>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</si>
  <si>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</si>
  <si>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</si>
  <si>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</si>
  <si>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</si>
  <si>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</si>
  <si>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</si>
  <si>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</si>
  <si>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</si>
  <si>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</si>
  <si>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</si>
  <si>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</si>
  <si>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</si>
  <si>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</si>
  <si>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</si>
  <si>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</si>
  <si>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</si>
  <si>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</si>
  <si>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</si>
  <si>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</si>
  <si>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</si>
  <si>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</si>
  <si>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</si>
  <si>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</si>
  <si>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</si>
  <si>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</si>
  <si>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</si>
  <si>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</si>
  <si>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</si>
  <si>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</si>
  <si>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</si>
  <si>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</si>
  <si>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</si>
  <si>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</si>
  <si>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</si>
  <si>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</si>
  <si>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</si>
  <si>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</si>
  <si>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</si>
  <si>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</si>
  <si>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</si>
  <si>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</si>
  <si>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</si>
  <si>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</si>
  <si>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</si>
  <si>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</si>
  <si>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</si>
  <si>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</si>
  <si>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</si>
  <si>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</si>
  <si>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</si>
  <si>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</si>
  <si>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</si>
  <si>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</si>
  <si>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</si>
  <si>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</si>
  <si>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</si>
  <si>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</si>
  <si>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</si>
  <si>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</si>
  <si>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</si>
  <si>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</si>
  <si>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</si>
  <si>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</si>
  <si>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</si>
  <si>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</si>
  <si>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</si>
  <si>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</si>
  <si>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</si>
  <si>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</si>
  <si>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</si>
  <si>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</si>
  <si>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</si>
  <si>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</si>
  <si>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</si>
  <si>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</si>
  <si>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</si>
  <si>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</si>
  <si>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</si>
  <si>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</si>
  <si>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</si>
  <si>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</si>
  <si>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</si>
  <si>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</si>
  <si>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</si>
  <si>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</si>
  <si>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</si>
  <si>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</si>
  <si>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</si>
  <si>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</si>
  <si>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</si>
  <si>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</si>
  <si>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</si>
  <si>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</si>
  <si>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</si>
  <si>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</si>
  <si>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</si>
  <si>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</si>
  <si>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</si>
  <si>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</si>
  <si>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</si>
  <si>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</si>
  <si>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</si>
  <si>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</si>
  <si>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</si>
  <si>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</si>
  <si>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</si>
  <si>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</si>
  <si>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</si>
  <si>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</si>
  <si>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</si>
  <si>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</si>
  <si>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</si>
  <si>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</si>
  <si>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</si>
  <si>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</si>
  <si>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</si>
  <si>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</si>
  <si>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</si>
  <si>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</si>
  <si>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</si>
  <si>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</si>
  <si>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</si>
  <si>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</si>
  <si>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</si>
  <si>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</si>
  <si>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</si>
  <si>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</si>
  <si>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</si>
  <si>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</si>
  <si>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</si>
  <si>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</si>
  <si>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</si>
  <si>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</si>
  <si>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</si>
  <si>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</si>
  <si>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</si>
  <si>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</si>
  <si>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</si>
  <si>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</si>
  <si>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</si>
  <si>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</si>
  <si>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</si>
  <si>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</si>
  <si>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</si>
  <si>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</si>
  <si>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</si>
  <si>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</si>
  <si>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</si>
  <si>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</si>
  <si>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</si>
  <si>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</si>
  <si>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</si>
  <si>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</si>
  <si>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</si>
  <si>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</si>
  <si>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</si>
  <si>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</si>
  <si>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</si>
  <si>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</si>
  <si>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</si>
  <si>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</si>
  <si>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</si>
  <si>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</si>
  <si>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</si>
  <si>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</si>
  <si>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</si>
  <si>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</si>
  <si>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</si>
  <si>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</si>
  <si>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</si>
  <si>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</si>
  <si>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</si>
  <si>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</si>
  <si>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</si>
  <si>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</si>
  <si>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</si>
  <si>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</si>
  <si>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</si>
  <si>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</si>
  <si>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</si>
  <si>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</si>
  <si>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</si>
  <si>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</si>
  <si>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</si>
  <si>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</si>
  <si>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</si>
  <si>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</si>
  <si>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</si>
  <si>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</si>
  <si>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</si>
  <si>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</si>
  <si>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</si>
  <si>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</si>
  <si>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</si>
  <si>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</si>
  <si>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</si>
  <si>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</si>
  <si>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</si>
  <si>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</si>
  <si>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</si>
  <si>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</si>
  <si>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</si>
  <si>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</si>
  <si>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</si>
  <si>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</si>
  <si>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</si>
  <si>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</si>
  <si>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</si>
  <si>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</si>
  <si>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</si>
  <si>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</si>
  <si>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</si>
  <si>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</si>
  <si>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</si>
  <si>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</si>
  <si>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</si>
  <si>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</si>
  <si>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</si>
  <si>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</si>
  <si>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</si>
  <si>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</si>
  <si>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</si>
  <si>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</si>
  <si>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</si>
  <si>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</si>
  <si>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</si>
  <si>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</si>
  <si>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</si>
  <si>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</si>
  <si>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</si>
  <si>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</si>
  <si>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</si>
  <si>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</si>
  <si>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</si>
  <si>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</si>
  <si>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</si>
  <si>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</si>
  <si>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</si>
  <si>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</si>
  <si>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</si>
  <si>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</si>
  <si>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</si>
  <si>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</si>
  <si>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</si>
  <si>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</si>
  <si>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</si>
  <si>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</si>
  <si>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</si>
  <si>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</si>
  <si>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</si>
  <si>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</si>
  <si>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</si>
  <si>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</si>
  <si>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</si>
  <si>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</si>
  <si>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</si>
  <si>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</si>
  <si>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</si>
  <si>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</si>
  <si>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</si>
  <si>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</si>
  <si>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</si>
  <si>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</si>
  <si>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</si>
  <si>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</si>
  <si>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</si>
  <si>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</si>
  <si>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</si>
  <si>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</si>
  <si>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</si>
  <si>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</si>
  <si>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</si>
  <si>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</si>
  <si>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</si>
  <si>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</si>
  <si>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</si>
  <si>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</si>
  <si>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</si>
  <si>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</si>
  <si>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</si>
  <si>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</si>
  <si>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</si>
  <si>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</si>
  <si>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</si>
  <si>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</si>
  <si>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</si>
  <si>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</si>
  <si>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</si>
  <si>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</si>
  <si>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</si>
  <si>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</si>
  <si>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</si>
  <si>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</si>
  <si>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</si>
  <si>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</si>
  <si>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</si>
  <si>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</si>
  <si>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</si>
  <si>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</si>
  <si>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</si>
  <si>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</si>
  <si>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</si>
  <si>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</si>
  <si>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</si>
  <si>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</si>
  <si>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</si>
  <si>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</si>
  <si>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</si>
  <si>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</si>
  <si>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</si>
  <si>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</si>
  <si>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</si>
  <si>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</si>
  <si>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</si>
  <si>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</si>
  <si>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</si>
  <si>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</si>
  <si>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</si>
  <si>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</si>
  <si>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</si>
  <si>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</si>
  <si>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</si>
  <si>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</si>
  <si>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</si>
  <si>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</si>
  <si>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</si>
  <si>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</si>
  <si>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</si>
  <si>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</si>
  <si>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</si>
  <si>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</si>
  <si>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</si>
  <si>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</si>
  <si>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</si>
  <si>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</si>
  <si>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</si>
  <si>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</si>
  <si>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</si>
  <si>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</si>
  <si>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</si>
  <si>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</si>
  <si>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</si>
  <si>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</si>
  <si>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</si>
  <si>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</si>
  <si>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</si>
  <si>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</si>
  <si>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</si>
  <si>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</si>
  <si>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</si>
  <si>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</si>
  <si>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</si>
  <si>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</si>
  <si>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</si>
  <si>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</si>
  <si>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</si>
  <si>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</si>
  <si>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</si>
  <si>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</si>
  <si>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</si>
  <si>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</si>
  <si>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</si>
  <si>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</si>
  <si>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</si>
  <si>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</si>
  <si>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</si>
  <si>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</si>
  <si>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</si>
  <si>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</si>
  <si>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</si>
  <si>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</si>
  <si>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</si>
  <si>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</si>
  <si>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</si>
  <si>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</si>
  <si>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</si>
  <si>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</si>
  <si>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</si>
  <si>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</si>
  <si>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</si>
  <si>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</si>
  <si>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</si>
  <si>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</si>
  <si>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</si>
  <si>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</si>
  <si>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</si>
  <si>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</si>
  <si>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</si>
  <si>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</si>
  <si>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</si>
  <si>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</si>
  <si>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</si>
  <si>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</si>
  <si>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</si>
  <si>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</si>
  <si>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</si>
  <si>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</si>
  <si>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</si>
  <si>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</si>
  <si>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</si>
  <si>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</si>
  <si>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</si>
  <si>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</si>
  <si>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</si>
  <si>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</si>
  <si>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</si>
  <si>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</si>
  <si>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</si>
  <si>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</si>
  <si>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</si>
  <si>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</si>
  <si>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</si>
  <si>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</si>
  <si>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</si>
  <si>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</si>
  <si>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</si>
  <si>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</si>
  <si>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</si>
  <si>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</si>
  <si>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</si>
  <si>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</si>
  <si>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</si>
  <si>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</si>
  <si>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</si>
  <si>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</si>
  <si>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</si>
  <si>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</si>
  <si>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</si>
  <si>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</si>
  <si>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</si>
  <si>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</si>
  <si>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</si>
  <si>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</si>
  <si>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</si>
  <si>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</si>
  <si>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</si>
  <si>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</si>
  <si>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</si>
  <si>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</si>
  <si>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</si>
  <si>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</si>
  <si>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</si>
  <si>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</si>
  <si>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</si>
  <si>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</si>
  <si>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</si>
  <si>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</si>
  <si>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</si>
  <si>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</si>
  <si>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</si>
  <si>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</si>
  <si>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</si>
  <si>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</si>
  <si>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</si>
  <si>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</si>
  <si>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</si>
  <si>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</si>
  <si>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</si>
  <si>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</si>
  <si>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</si>
  <si>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</si>
  <si>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</si>
  <si>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</si>
  <si>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</si>
  <si>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</si>
  <si>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</si>
  <si>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</si>
  <si>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</si>
  <si>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</si>
  <si>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</si>
  <si>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</si>
  <si>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</si>
  <si>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</si>
  <si>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</si>
  <si>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</si>
  <si>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</si>
  <si>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</si>
  <si>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</si>
  <si>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</si>
  <si>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</si>
  <si>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</si>
  <si>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</si>
  <si>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</si>
  <si>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</si>
  <si>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</si>
  <si>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</si>
  <si>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</si>
  <si>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</si>
  <si>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</si>
  <si>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</si>
  <si>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</si>
  <si>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</si>
  <si>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</si>
  <si>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</si>
  <si>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</si>
  <si>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</si>
  <si>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</si>
  <si>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</si>
  <si>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</si>
  <si>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</si>
  <si>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</si>
  <si>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</si>
  <si>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</si>
  <si>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</si>
  <si>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</si>
  <si>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</si>
  <si>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</si>
  <si>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</si>
  <si>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</si>
  <si>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</si>
  <si>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</si>
  <si>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</si>
  <si>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</si>
  <si>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</si>
  <si>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</si>
  <si>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</si>
  <si>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</si>
  <si>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</si>
  <si>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</si>
  <si>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</si>
  <si>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</si>
  <si>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</si>
  <si>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</si>
  <si>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</si>
  <si>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</si>
  <si>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</si>
  <si>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</si>
  <si>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</si>
  <si>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</si>
  <si>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</si>
  <si>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</si>
  <si>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</si>
  <si>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</si>
  <si>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</si>
  <si>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</si>
  <si>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</si>
  <si>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</si>
  <si>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</si>
  <si>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</si>
  <si>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</si>
  <si>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</si>
  <si>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</si>
  <si>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</si>
  <si>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</si>
  <si>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</si>
  <si>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</si>
  <si>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</si>
  <si>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</si>
  <si>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</si>
  <si>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</si>
  <si>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</si>
  <si>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</si>
  <si>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</si>
  <si>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</si>
  <si>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</si>
  <si>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</si>
  <si>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</si>
  <si>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</si>
  <si>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</si>
  <si>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</si>
  <si>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</si>
  <si>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</si>
  <si>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</si>
  <si>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</si>
  <si>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</si>
  <si>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</si>
  <si>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</si>
  <si>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</si>
  <si>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</si>
  <si>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</si>
  <si>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</si>
  <si>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</si>
  <si>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</si>
  <si>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</si>
  <si>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</si>
  <si>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</si>
  <si>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</si>
  <si>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</si>
  <si>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</si>
  <si>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</si>
  <si>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</si>
  <si>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</si>
  <si>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</si>
  <si>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</si>
  <si>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</si>
  <si>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</si>
  <si>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</si>
  <si>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</si>
  <si>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</si>
  <si>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</si>
  <si>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</si>
  <si>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</si>
  <si>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</si>
  <si>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</si>
  <si>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</si>
  <si>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</si>
  <si>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</si>
  <si>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</si>
  <si>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</si>
  <si>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</si>
  <si>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</si>
  <si>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</si>
  <si>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</si>
  <si>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</si>
  <si>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</si>
  <si>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</si>
  <si>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</si>
  <si>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</si>
  <si>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</si>
  <si>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</si>
  <si>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</si>
  <si>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</si>
  <si>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</si>
  <si>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</si>
  <si>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</si>
  <si>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</si>
  <si>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</si>
  <si>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</si>
  <si>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</si>
  <si>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</si>
  <si>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</si>
  <si>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</si>
  <si>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</si>
  <si>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</si>
  <si>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</si>
  <si>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</si>
  <si>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</si>
  <si>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</si>
  <si>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</si>
  <si>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</si>
  <si>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</si>
  <si>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</si>
  <si>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</si>
  <si>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</si>
  <si>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</si>
  <si>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</si>
  <si>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</si>
  <si>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</si>
  <si>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</si>
  <si>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</si>
  <si>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</si>
  <si>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</si>
  <si>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</si>
  <si>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</si>
  <si>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</si>
  <si>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</si>
  <si>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</si>
  <si>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</si>
  <si>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</si>
  <si>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</si>
  <si>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</si>
  <si>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</si>
  <si>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</si>
  <si>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</si>
  <si>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</si>
  <si>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</si>
  <si>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</si>
  <si>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</si>
  <si>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</si>
  <si>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</si>
  <si>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</si>
  <si>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</si>
  <si>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</si>
  <si>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</si>
  <si>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</si>
  <si>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</si>
  <si>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</si>
  <si>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</si>
  <si>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</si>
  <si>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</si>
  <si>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</si>
  <si>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</si>
  <si>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</si>
  <si>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</si>
  <si>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</si>
  <si>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</si>
  <si>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</si>
  <si>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</si>
  <si>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</si>
  <si>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</si>
  <si>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</si>
  <si>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</si>
  <si>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</si>
  <si>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</si>
  <si>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</si>
  <si>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</si>
  <si>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</si>
  <si>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</si>
  <si>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</si>
  <si>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</si>
  <si>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</si>
  <si>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</si>
  <si>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</si>
  <si>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</si>
  <si>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</si>
  <si>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</si>
  <si>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</si>
  <si>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</si>
  <si>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</si>
  <si>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</si>
  <si>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</si>
  <si>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</si>
  <si>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</si>
  <si>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</si>
  <si>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</si>
  <si>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</si>
  <si>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</si>
  <si>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</si>
  <si>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</si>
  <si>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</si>
  <si>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</si>
  <si>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</si>
  <si>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</si>
  <si>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</si>
  <si>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</si>
  <si>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</si>
  <si>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</si>
  <si>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</si>
  <si>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</si>
  <si>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</si>
  <si>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</si>
  <si>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</si>
  <si>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</si>
  <si>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</si>
  <si>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</si>
  <si>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</si>
  <si>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</si>
  <si>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</si>
  <si>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</si>
  <si>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</si>
  <si>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</si>
  <si>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</si>
  <si>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</si>
  <si>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</si>
  <si>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</si>
  <si>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</si>
  <si>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</si>
  <si>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</si>
  <si>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</si>
  <si>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</si>
  <si>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</si>
  <si>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</si>
  <si>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</si>
  <si>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</si>
  <si>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</si>
  <si>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</si>
  <si>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</si>
  <si>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</si>
  <si>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</si>
  <si>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</si>
  <si>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</si>
  <si>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</si>
  <si>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</si>
  <si>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</si>
  <si>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</si>
  <si>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</si>
  <si>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</si>
  <si>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</si>
  <si>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</si>
  <si>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</si>
  <si>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</si>
  <si>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</si>
  <si>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</si>
  <si>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</si>
  <si>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</si>
  <si>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</si>
  <si>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</si>
  <si>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</si>
  <si>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</si>
  <si>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</si>
  <si>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</si>
  <si>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</si>
  <si>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</si>
  <si>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</si>
  <si>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</si>
  <si>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</si>
  <si>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</si>
  <si>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</si>
  <si>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</si>
  <si>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</si>
  <si>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</si>
  <si>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</si>
  <si>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</si>
  <si>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</si>
  <si>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</si>
  <si>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</si>
  <si>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</si>
  <si>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</si>
  <si>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</si>
  <si>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</si>
  <si>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</si>
  <si>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</si>
  <si>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</si>
  <si>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</si>
  <si>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</si>
  <si>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</si>
  <si>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</si>
  <si>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</si>
  <si>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</si>
  <si>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</si>
  <si>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</si>
  <si>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</si>
  <si>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</si>
  <si>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</si>
  <si>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</si>
  <si>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</si>
  <si>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</si>
  <si>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</si>
  <si>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</si>
  <si>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</si>
  <si>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</si>
  <si>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</si>
  <si>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</si>
  <si>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</si>
  <si>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</si>
  <si>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</si>
  <si>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</si>
  <si>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</si>
  <si>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</si>
  <si>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</si>
  <si>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</si>
  <si>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</si>
  <si>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</si>
  <si>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</si>
  <si>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</si>
  <si>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</si>
  <si>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</si>
  <si>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</si>
  <si>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</si>
  <si>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</si>
  <si>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</si>
  <si>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</si>
  <si>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</si>
  <si>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</si>
  <si>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</si>
  <si>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</si>
  <si>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</si>
  <si>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</si>
  <si>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</si>
  <si>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</si>
  <si>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</si>
  <si>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</si>
  <si>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</si>
  <si>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</si>
  <si>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</si>
  <si>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</si>
  <si>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</si>
  <si>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</si>
  <si>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</si>
  <si>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</si>
  <si>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</si>
  <si>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</si>
  <si>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</si>
  <si>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</si>
  <si>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</si>
  <si>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</si>
  <si>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</si>
  <si>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</si>
  <si>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</si>
  <si>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</si>
  <si>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</si>
  <si>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</si>
  <si>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</si>
  <si>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</si>
  <si>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</si>
  <si>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</si>
  <si>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</si>
  <si>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</si>
  <si>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</si>
  <si>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</si>
  <si>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</si>
  <si>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</si>
  <si>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</si>
  <si>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</si>
  <si>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</si>
  <si>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</si>
  <si>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</si>
  <si>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</si>
  <si>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</si>
  <si>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</si>
  <si>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</si>
  <si>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</si>
  <si>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</si>
  <si>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</si>
  <si>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</si>
  <si>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</si>
  <si>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</si>
  <si>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</si>
  <si>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</si>
  <si>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</si>
  <si>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</si>
  <si>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</si>
  <si>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</si>
  <si>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</si>
  <si>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</si>
  <si>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</si>
  <si>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</si>
  <si>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</si>
  <si>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</si>
  <si>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</si>
  <si>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</si>
  <si>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</si>
  <si>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</si>
  <si>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</si>
  <si>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</si>
  <si>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</si>
  <si>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</si>
  <si>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</si>
  <si>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</si>
  <si>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</si>
  <si>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</si>
  <si>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</si>
  <si>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</si>
  <si>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</si>
  <si>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</si>
  <si>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</si>
  <si>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</si>
  <si>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</si>
  <si>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</si>
  <si>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</si>
  <si>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</si>
  <si>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</si>
  <si>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</si>
  <si>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</si>
  <si>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</si>
  <si>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</si>
  <si>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</si>
  <si>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</si>
  <si>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</si>
  <si>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</si>
  <si>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</si>
  <si>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</si>
  <si>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</si>
  <si>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</si>
  <si>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</si>
  <si>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</si>
  <si>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</si>
  <si>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</si>
  <si>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</si>
  <si>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</si>
  <si>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</si>
  <si>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</si>
  <si>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</si>
  <si>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</si>
  <si>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</si>
  <si>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</si>
  <si>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</si>
  <si>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</si>
  <si>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</si>
  <si>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</si>
  <si>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</si>
  <si>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</si>
  <si>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</si>
  <si>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</si>
  <si>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</si>
  <si>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</si>
  <si>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</si>
  <si>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</si>
  <si>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</si>
  <si>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</si>
  <si>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</si>
  <si>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</si>
  <si>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</si>
  <si>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</si>
  <si>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</si>
  <si>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</si>
  <si>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</si>
  <si>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</si>
  <si>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</si>
  <si>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</si>
  <si>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</si>
  <si>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</si>
  <si>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</si>
  <si>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</si>
  <si>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</si>
  <si>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</si>
  <si>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</si>
  <si>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</si>
  <si>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</si>
  <si>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</si>
  <si>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</si>
  <si>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</si>
  <si>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</si>
  <si>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</si>
  <si>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</si>
  <si>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</si>
  <si>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</si>
  <si>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</si>
  <si>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</si>
  <si>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</si>
  <si>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</si>
  <si>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</si>
  <si>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</si>
  <si>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</si>
  <si>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</si>
  <si>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</si>
  <si>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</si>
  <si>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</si>
  <si>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</si>
  <si>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</si>
  <si>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</si>
  <si>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</si>
  <si>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</si>
  <si>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</si>
  <si>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</si>
  <si>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</si>
  <si>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</si>
  <si>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</si>
  <si>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</si>
  <si>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</si>
  <si>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</si>
  <si>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</si>
  <si>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</si>
  <si>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</si>
  <si>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</si>
  <si>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</si>
  <si>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</si>
  <si>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</si>
  <si>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</si>
  <si>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</si>
  <si>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</si>
  <si>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</si>
  <si>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</si>
  <si>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</si>
  <si>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</si>
  <si>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</si>
  <si>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</si>
  <si>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</si>
  <si>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</si>
  <si>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</si>
  <si>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</si>
  <si>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</si>
  <si>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</si>
  <si>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</si>
  <si>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</si>
  <si>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</si>
  <si>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</si>
  <si>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</si>
  <si>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</si>
  <si>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</si>
  <si>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</si>
  <si>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</si>
  <si>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</si>
  <si>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</si>
  <si>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</si>
  <si>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</si>
  <si>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</si>
  <si>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</si>
  <si>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</si>
  <si>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</si>
  <si>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</si>
  <si>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</si>
  <si>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</si>
  <si>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</si>
  <si>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</si>
  <si>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</si>
  <si>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</si>
  <si>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</si>
  <si>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</si>
  <si>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</si>
  <si>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</si>
  <si>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</si>
  <si>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</si>
  <si>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</si>
  <si>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</si>
  <si>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</si>
  <si>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</si>
  <si>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</si>
  <si>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</si>
  <si>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</si>
  <si>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</si>
  <si>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</si>
  <si>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</si>
  <si>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</si>
  <si>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</si>
  <si>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</si>
  <si>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</si>
  <si>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</si>
  <si>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</si>
  <si>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</si>
  <si>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</si>
  <si>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</si>
  <si>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</si>
  <si>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</si>
  <si>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</si>
  <si>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</si>
  <si>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</si>
  <si>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</si>
  <si>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</si>
  <si>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</si>
  <si>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</si>
  <si>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</si>
  <si>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</si>
  <si>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</si>
  <si>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</si>
  <si>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</si>
  <si>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</si>
  <si>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</si>
  <si>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</si>
  <si>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</si>
  <si>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</si>
  <si>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</si>
  <si>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</si>
  <si>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</si>
  <si>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</si>
  <si>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</si>
  <si>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</si>
  <si>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</si>
  <si>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</si>
  <si>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</si>
  <si>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</si>
  <si>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</si>
  <si>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</si>
  <si>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</si>
  <si>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</si>
  <si>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</si>
  <si>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</si>
  <si>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</si>
  <si>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</si>
  <si>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</si>
  <si>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</si>
  <si>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</si>
  <si>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</si>
  <si>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</si>
  <si>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</si>
  <si>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</si>
  <si>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</si>
  <si>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</si>
  <si>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</si>
  <si>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</si>
  <si>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</si>
  <si>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</si>
  <si>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</si>
  <si>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</si>
  <si>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</si>
  <si>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</si>
  <si>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</si>
  <si>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</si>
  <si>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</si>
  <si>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</si>
  <si>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</si>
  <si>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</si>
  <si>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</si>
  <si>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</si>
  <si>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</si>
  <si>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</si>
  <si>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</si>
  <si>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</si>
  <si>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</si>
  <si>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</si>
  <si>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</si>
  <si>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</si>
  <si>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</si>
  <si>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</si>
  <si>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</si>
  <si>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</si>
  <si>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</si>
  <si>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</si>
  <si>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</si>
  <si>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</si>
  <si>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</si>
  <si>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</si>
  <si>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</si>
  <si>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</si>
  <si>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</si>
  <si>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</si>
  <si>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</si>
  <si>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</si>
  <si>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</si>
  <si>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</si>
  <si>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</si>
  <si>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</si>
  <si>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</si>
  <si>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</si>
  <si>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</si>
  <si>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</si>
  <si>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</si>
  <si>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</si>
  <si>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</si>
  <si>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</si>
  <si>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</si>
  <si>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</si>
  <si>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</si>
  <si>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</si>
  <si>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</si>
  <si>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</si>
  <si>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</si>
  <si>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</si>
  <si>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</si>
  <si>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</si>
  <si>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</si>
  <si>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</si>
  <si>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</si>
  <si>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</si>
  <si>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</si>
  <si>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</si>
  <si>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</si>
  <si>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</si>
  <si>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</si>
  <si>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</si>
  <si>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</si>
  <si>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</si>
  <si>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</si>
  <si>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</si>
  <si>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</si>
  <si>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</si>
  <si>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</si>
  <si>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</si>
  <si>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</si>
  <si>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</si>
  <si>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</si>
  <si>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</si>
  <si>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</si>
  <si>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</si>
  <si>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</si>
  <si>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</si>
  <si>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</si>
  <si>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</si>
  <si>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</si>
  <si>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</si>
  <si>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</si>
  <si>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</si>
  <si>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</si>
  <si>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</si>
  <si>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</si>
  <si>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</si>
  <si>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</si>
  <si>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</si>
  <si>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</si>
  <si>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</si>
  <si>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</si>
  <si>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</si>
  <si>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</si>
  <si>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</si>
  <si>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</si>
  <si>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</si>
  <si>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</si>
  <si>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</si>
  <si>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</si>
  <si>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</si>
  <si>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</si>
  <si>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</si>
  <si>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</si>
  <si>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</si>
  <si>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</si>
  <si>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</si>
  <si>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</si>
  <si>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</si>
  <si>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</si>
  <si>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</si>
  <si>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</si>
  <si>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</si>
  <si>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</si>
  <si>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</si>
  <si>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</si>
  <si>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</si>
  <si>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</si>
  <si>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</si>
  <si>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</si>
  <si>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</si>
  <si>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</si>
  <si>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</si>
  <si>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</si>
  <si>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</si>
  <si>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</si>
  <si>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</si>
  <si>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</si>
  <si>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</si>
  <si>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</si>
  <si>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</si>
  <si>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</si>
  <si>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</si>
  <si>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</si>
  <si>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</si>
  <si>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</si>
  <si>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</si>
  <si>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</si>
  <si>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</si>
  <si>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</si>
  <si>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</si>
  <si>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</si>
  <si>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</si>
  <si>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</si>
  <si>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</si>
  <si>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</si>
  <si>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</si>
  <si>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</si>
  <si>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</si>
  <si>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</si>
  <si>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</si>
  <si>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</si>
  <si>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</si>
  <si>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</si>
  <si>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</si>
  <si>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</si>
  <si>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</si>
  <si>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</si>
  <si>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</si>
  <si>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</si>
  <si>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</si>
  <si>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</si>
  <si>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</si>
  <si>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</si>
  <si>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</si>
  <si>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</si>
  <si>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</si>
  <si>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</si>
  <si>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</si>
  <si>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</si>
  <si>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</si>
  <si>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</si>
  <si>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</si>
  <si>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</si>
  <si>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</si>
  <si>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</si>
  <si>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</si>
  <si>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</si>
  <si>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</si>
  <si>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</si>
  <si>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</si>
  <si>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</si>
  <si>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</si>
  <si>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</si>
  <si>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</si>
  <si>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</si>
  <si>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</si>
  <si>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</si>
  <si>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</si>
  <si>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</si>
  <si>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</si>
  <si>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</si>
  <si>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</si>
  <si>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</si>
  <si>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</si>
  <si>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</si>
  <si>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</si>
  <si>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</si>
  <si>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</si>
  <si>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</si>
  <si>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</si>
  <si>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</si>
  <si>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</si>
  <si>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</si>
  <si>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</si>
  <si>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</si>
  <si>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</si>
  <si>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</si>
  <si>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</si>
  <si>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</si>
  <si>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</si>
  <si>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</si>
  <si>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</si>
  <si>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</si>
  <si>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</si>
  <si>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</si>
  <si>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</si>
  <si>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</si>
  <si>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</si>
  <si>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</si>
  <si>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</si>
  <si>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</si>
  <si>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</si>
  <si>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</si>
  <si>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</si>
  <si>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</si>
  <si>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</si>
  <si>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</si>
  <si>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</si>
  <si>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</si>
  <si>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</si>
  <si>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</si>
  <si>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</si>
  <si>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</si>
  <si>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</si>
  <si>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</si>
  <si>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</si>
  <si>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</si>
  <si>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</si>
  <si>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</si>
  <si>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</si>
  <si>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</si>
  <si>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</si>
  <si>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</si>
  <si>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</si>
  <si>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</si>
  <si>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</si>
  <si>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</si>
  <si>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</si>
  <si>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</si>
  <si>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</si>
  <si>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</si>
  <si>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</si>
  <si>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</si>
  <si>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</si>
  <si>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</si>
  <si>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</si>
  <si>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</si>
  <si>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</si>
  <si>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</si>
  <si>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</si>
  <si>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</si>
  <si>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</si>
  <si>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</si>
  <si>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</si>
  <si>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</si>
  <si>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</si>
  <si>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</si>
  <si>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</si>
  <si>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</si>
  <si>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</si>
  <si>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</si>
  <si>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</si>
  <si>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</si>
  <si>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</si>
  <si>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</si>
  <si>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</si>
  <si>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</si>
  <si>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</si>
  <si>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</si>
  <si>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</si>
  <si>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</si>
  <si>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</si>
  <si>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</si>
  <si>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</si>
  <si>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</si>
  <si>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</si>
  <si>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</si>
  <si>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</si>
  <si>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</si>
  <si>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</si>
  <si>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</si>
  <si>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</si>
  <si>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</si>
  <si>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</si>
  <si>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</si>
  <si>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</si>
  <si>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</si>
  <si>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</si>
  <si>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</si>
  <si>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</si>
  <si>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</si>
  <si>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</si>
  <si>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</si>
  <si>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</si>
  <si>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</si>
  <si>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</si>
  <si>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</si>
  <si>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</si>
  <si>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</si>
  <si>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</si>
  <si>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</si>
  <si>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</si>
  <si>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</si>
  <si>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</si>
  <si>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</si>
  <si>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</si>
  <si>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</si>
  <si>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</si>
  <si>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</si>
  <si>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</si>
  <si>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</si>
  <si>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</si>
  <si>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</si>
  <si>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</si>
  <si>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</si>
  <si>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</si>
  <si>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</si>
  <si>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</si>
  <si>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</si>
  <si>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</si>
  <si>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</si>
  <si>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</si>
  <si>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</si>
  <si>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</si>
  <si>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</si>
  <si>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</si>
  <si>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</si>
  <si>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</si>
  <si>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</si>
  <si>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</si>
  <si>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</si>
  <si>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</si>
  <si>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</si>
  <si>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</si>
  <si>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</si>
  <si>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</si>
  <si>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</si>
  <si>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</si>
  <si>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</si>
  <si>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</si>
  <si>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</si>
  <si>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</si>
  <si>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</si>
  <si>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</si>
  <si>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</si>
  <si>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</si>
  <si>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</si>
  <si>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</si>
  <si>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</si>
  <si>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</si>
  <si>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</si>
  <si>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</si>
  <si>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</si>
  <si>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</si>
  <si>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</si>
  <si>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</si>
  <si>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</si>
  <si>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</si>
  <si>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</si>
  <si>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</si>
  <si>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</si>
  <si>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</si>
  <si>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</si>
  <si>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</si>
  <si>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</si>
  <si>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</si>
  <si>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</si>
  <si>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</si>
  <si>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</si>
  <si>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</si>
  <si>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</si>
  <si>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</si>
  <si>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</si>
  <si>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</si>
  <si>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</si>
  <si>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</si>
  <si>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</si>
  <si>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</si>
  <si>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</si>
  <si>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</si>
  <si>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</si>
  <si>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</si>
  <si>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</si>
  <si>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</si>
  <si>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</si>
  <si>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</si>
  <si>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</si>
  <si>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</si>
  <si>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</si>
  <si>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</si>
  <si>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</si>
  <si>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</si>
  <si>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</si>
  <si>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</si>
  <si>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</si>
  <si>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</si>
  <si>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</si>
  <si>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</si>
  <si>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</si>
  <si>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</si>
  <si>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</si>
  <si>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</si>
  <si>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</si>
  <si>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</si>
  <si>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</si>
  <si>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</si>
  <si>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</si>
  <si>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</si>
  <si>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</si>
  <si>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</si>
  <si>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</si>
  <si>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</si>
  <si>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</si>
  <si>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</si>
  <si>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</si>
  <si>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</si>
  <si>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</si>
  <si>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</si>
  <si>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</si>
  <si>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</si>
  <si>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</si>
  <si>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</si>
  <si>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</si>
  <si>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</si>
  <si>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</si>
  <si>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</si>
  <si>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</si>
  <si>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</si>
  <si>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</si>
  <si>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</si>
  <si>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</si>
  <si>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</si>
  <si>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</si>
  <si>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</si>
  <si>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</si>
  <si>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</si>
  <si>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</si>
  <si>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</si>
  <si>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</si>
  <si>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</si>
  <si>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</si>
  <si>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</si>
  <si>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</si>
  <si>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</si>
  <si>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</si>
  <si>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</si>
  <si>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</si>
  <si>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</si>
  <si>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</si>
  <si>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</si>
  <si>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</si>
  <si>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</si>
  <si>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</si>
  <si>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</si>
  <si>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</si>
  <si>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</si>
  <si>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</si>
  <si>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</si>
  <si>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</si>
  <si>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</si>
  <si>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</si>
  <si>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</si>
  <si>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</si>
  <si>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</si>
  <si>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</si>
  <si>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</si>
  <si>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</si>
  <si>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</si>
  <si>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</si>
  <si>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</si>
  <si>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</si>
  <si>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</si>
  <si>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</si>
  <si>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</si>
  <si>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</si>
  <si>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</si>
  <si>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</si>
  <si>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</si>
  <si>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</si>
  <si>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</si>
  <si>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</si>
  <si>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</si>
  <si>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</si>
  <si>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</si>
  <si>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</si>
  <si>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</si>
  <si>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</si>
  <si>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</si>
  <si>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</si>
  <si>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</si>
  <si>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</si>
  <si>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</si>
  <si>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</si>
  <si>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</si>
  <si>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</si>
  <si>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</si>
  <si>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</si>
  <si>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</si>
  <si>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</si>
  <si>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</si>
  <si>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</si>
  <si>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</si>
  <si>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</si>
  <si>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</si>
  <si>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</si>
  <si>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</si>
  <si>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</si>
  <si>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</si>
  <si>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</si>
  <si>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</si>
  <si>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</si>
  <si>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</si>
  <si>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</si>
  <si>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</si>
  <si>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</si>
  <si>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</si>
  <si>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</si>
  <si>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</si>
  <si>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</si>
  <si>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</si>
  <si>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</si>
  <si>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</si>
  <si>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</si>
  <si>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</si>
  <si>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</si>
  <si>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</si>
  <si>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</si>
  <si>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</si>
  <si>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</si>
  <si>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</si>
  <si>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</si>
  <si>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</si>
  <si>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</si>
  <si>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</si>
  <si>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</si>
  <si>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</si>
  <si>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</si>
  <si>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</si>
  <si>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</si>
  <si>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</si>
  <si>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</si>
  <si>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</si>
  <si>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</si>
  <si>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</si>
  <si>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</si>
  <si>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</si>
  <si>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</si>
  <si>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</si>
  <si>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</si>
  <si>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</si>
  <si>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</si>
  <si>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</si>
  <si>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</si>
  <si>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</si>
  <si>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</si>
  <si>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</si>
  <si>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</si>
  <si>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</si>
  <si>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</si>
  <si>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</si>
  <si>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</si>
  <si>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</si>
  <si>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</si>
  <si>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</si>
  <si>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</si>
  <si>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</si>
  <si>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</si>
  <si>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</si>
  <si>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</si>
  <si>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</si>
  <si>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</si>
  <si>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</si>
  <si>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</si>
  <si>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</si>
  <si>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</si>
  <si>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</si>
  <si>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</si>
  <si>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</si>
  <si>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</si>
  <si>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</si>
  <si>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</si>
  <si>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</si>
  <si>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</si>
  <si>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</si>
  <si>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</si>
  <si>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</si>
  <si>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</si>
  <si>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</si>
  <si>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</si>
  <si>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</si>
  <si>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</si>
  <si>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</si>
  <si>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</si>
  <si>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</si>
  <si>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</si>
  <si>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</si>
  <si>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</si>
  <si>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</si>
  <si>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</si>
  <si>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</si>
  <si>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</si>
  <si>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</si>
  <si>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</si>
  <si>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</si>
  <si>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</si>
  <si>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</si>
  <si>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</si>
  <si>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</si>
  <si>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</si>
  <si>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</si>
  <si>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</si>
  <si>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</si>
  <si>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</si>
  <si>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</si>
  <si>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</si>
  <si>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</si>
  <si>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</si>
  <si>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</si>
  <si>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</si>
  <si>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</si>
  <si>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</si>
  <si>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</si>
  <si>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</si>
  <si>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</si>
  <si>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</si>
  <si>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</si>
  <si>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</si>
  <si>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</si>
  <si>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</si>
  <si>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</si>
  <si>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</si>
  <si>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</si>
  <si>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</si>
  <si>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</si>
  <si>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</si>
  <si>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</si>
  <si>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</si>
  <si>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</si>
  <si>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</si>
  <si>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</si>
  <si>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</si>
  <si>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</si>
  <si>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</si>
  <si>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</si>
  <si>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</si>
  <si>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</si>
  <si>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</si>
  <si>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</si>
  <si>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</si>
  <si>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</si>
  <si>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</si>
  <si>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</si>
  <si>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</si>
  <si>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</si>
  <si>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</si>
  <si>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</si>
  <si>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</si>
  <si>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</si>
  <si>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</si>
  <si>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</si>
  <si>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</si>
  <si>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</si>
  <si>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</si>
  <si>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</si>
  <si>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</si>
  <si>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</si>
  <si>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</si>
  <si>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</si>
  <si>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</si>
  <si>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</si>
  <si>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</si>
  <si>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</si>
  <si>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</si>
  <si>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</si>
  <si>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</si>
  <si>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</si>
  <si>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</si>
  <si>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</si>
  <si>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</si>
  <si>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</si>
  <si>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</si>
  <si>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</si>
  <si>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</si>
  <si>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</si>
  <si>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</si>
  <si>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</si>
  <si>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</si>
  <si>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</si>
  <si>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</si>
  <si>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</si>
  <si>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</si>
  <si>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</si>
  <si>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</si>
  <si>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</si>
  <si>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</si>
  <si>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</si>
  <si>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</si>
  <si>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</si>
  <si>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</si>
  <si>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</si>
  <si>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</si>
  <si>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</si>
  <si>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</si>
  <si>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</si>
  <si>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</si>
  <si>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</si>
  <si>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</si>
  <si>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</si>
  <si>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</si>
  <si>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</si>
  <si>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</si>
  <si>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</si>
  <si>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</si>
  <si>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</si>
  <si>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</si>
  <si>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</si>
  <si>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</si>
  <si>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</si>
  <si>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</si>
  <si>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</si>
  <si>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</si>
  <si>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</si>
  <si>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</si>
  <si>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</si>
  <si>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</si>
  <si>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</si>
  <si>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</si>
  <si>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</si>
  <si>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</si>
  <si>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</si>
  <si>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</si>
  <si>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</si>
  <si>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</si>
  <si>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</si>
  <si>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</si>
  <si>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</si>
  <si>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</si>
  <si>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</si>
  <si>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</si>
  <si>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</si>
  <si>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</si>
  <si>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</si>
  <si>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</si>
  <si>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</si>
  <si>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</si>
  <si>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</si>
  <si>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</si>
  <si>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</si>
  <si>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</si>
  <si>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</si>
  <si>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</si>
  <si>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</si>
  <si>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</si>
  <si>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</si>
  <si>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</si>
  <si>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</si>
  <si>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</si>
  <si>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</si>
  <si>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</si>
  <si>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</si>
  <si>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</si>
  <si>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</si>
  <si>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</si>
  <si>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</si>
  <si>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</si>
  <si>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</si>
  <si>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</si>
  <si>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</si>
  <si>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</si>
  <si>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</si>
  <si>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</si>
  <si>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</si>
  <si>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</si>
  <si>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</si>
  <si>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</si>
  <si>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</si>
  <si>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</si>
  <si>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</si>
  <si>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</si>
  <si>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</si>
  <si>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</si>
  <si>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</si>
  <si>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</si>
  <si>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</si>
  <si>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</si>
  <si>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</si>
  <si>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</si>
  <si>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</si>
  <si>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</si>
  <si>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</si>
  <si>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</si>
  <si>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</si>
  <si>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</si>
  <si>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</si>
  <si>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</si>
  <si>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</si>
  <si>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</si>
  <si>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</si>
  <si>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</si>
  <si>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</si>
  <si>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</si>
  <si>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</si>
  <si>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</si>
  <si>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</si>
  <si>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</si>
  <si>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</si>
  <si>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</si>
  <si>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</si>
  <si>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</si>
  <si>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</si>
  <si>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</si>
  <si>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</si>
  <si>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</si>
  <si>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</si>
  <si>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</si>
  <si>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</si>
  <si>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</si>
  <si>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</si>
  <si>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</si>
  <si>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</si>
  <si>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</si>
  <si>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</si>
  <si>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</si>
  <si>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</si>
  <si>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</si>
  <si>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</si>
  <si>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</si>
  <si>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</si>
  <si>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</si>
  <si>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</si>
  <si>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</si>
  <si>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</si>
  <si>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</si>
  <si>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</si>
  <si>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</si>
  <si>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</si>
  <si>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</si>
  <si>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</si>
  <si>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</si>
  <si>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</si>
  <si>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</si>
  <si>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</si>
  <si>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</si>
  <si>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</si>
  <si>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</si>
  <si>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</si>
  <si>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</si>
  <si>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</si>
  <si>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</si>
  <si>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</si>
  <si>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</si>
  <si>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</si>
  <si>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</si>
  <si>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</si>
  <si>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</si>
  <si>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</si>
  <si>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</si>
  <si>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</si>
  <si>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</si>
  <si>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</si>
  <si>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</si>
  <si>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</si>
  <si>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</si>
  <si>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</si>
  <si>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</si>
  <si>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</si>
  <si>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</si>
  <si>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</si>
  <si>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</si>
  <si>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</si>
  <si>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</si>
  <si>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</si>
  <si>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</si>
  <si>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</si>
  <si>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</si>
  <si>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</si>
  <si>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</si>
  <si>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</si>
  <si>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</si>
  <si>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</si>
  <si>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</si>
  <si>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</si>
  <si>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</si>
  <si>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</si>
  <si>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</si>
  <si>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</si>
  <si>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</si>
  <si>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</si>
  <si>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</si>
  <si>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</si>
  <si>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</si>
  <si>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</si>
  <si>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</si>
  <si>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</si>
  <si>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</si>
  <si>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</si>
  <si>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</si>
  <si>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</si>
  <si>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</si>
  <si>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</si>
  <si>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</si>
  <si>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</si>
  <si>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</si>
  <si>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</si>
  <si>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</si>
  <si>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</si>
  <si>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</si>
  <si>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</si>
  <si>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</si>
  <si>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</si>
  <si>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</si>
  <si>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</si>
  <si>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</si>
  <si>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</si>
  <si>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</si>
  <si>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</si>
  <si>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</si>
  <si>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</si>
  <si>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</si>
  <si>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</si>
  <si>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</si>
  <si>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</si>
  <si>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</si>
  <si>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</si>
  <si>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</si>
  <si>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</si>
  <si>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</si>
  <si>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</si>
  <si>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</si>
  <si>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</si>
  <si>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</si>
  <si>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</si>
  <si>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</si>
  <si>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</si>
  <si>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</si>
  <si>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</si>
  <si>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</si>
  <si>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</si>
  <si>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</si>
  <si>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</si>
  <si>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</si>
  <si>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</si>
  <si>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</si>
  <si>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</si>
  <si>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</si>
  <si>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</si>
  <si>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</si>
  <si>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</si>
  <si>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</si>
  <si>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</si>
  <si>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</si>
  <si>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</si>
  <si>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</si>
  <si>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</si>
  <si>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</si>
  <si>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</si>
  <si>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</si>
  <si>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</si>
  <si>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</si>
  <si>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</si>
  <si>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</si>
  <si>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</si>
  <si>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</si>
  <si>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</si>
  <si>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</si>
  <si>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</si>
  <si>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</si>
  <si>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</si>
  <si>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</si>
  <si>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</si>
  <si>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</si>
  <si>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</si>
  <si>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</si>
  <si>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</si>
  <si>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</si>
  <si>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</si>
  <si>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</si>
  <si>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</si>
  <si>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</si>
  <si>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</si>
  <si>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</si>
  <si>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</si>
  <si>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</si>
  <si>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</si>
  <si>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</si>
  <si>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</si>
  <si>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</si>
  <si>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</si>
  <si>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</si>
  <si>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</si>
  <si>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</si>
  <si>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</si>
  <si>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</si>
  <si>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</si>
  <si>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</si>
  <si>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</si>
  <si>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</si>
  <si>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</si>
  <si>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</si>
  <si>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</si>
  <si>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</si>
  <si>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</si>
  <si>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</si>
  <si>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</si>
  <si>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</si>
  <si>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</si>
  <si>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</si>
  <si>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</si>
  <si>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</si>
  <si>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</si>
  <si>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</si>
  <si>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</si>
  <si>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</si>
  <si>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</si>
  <si>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</si>
  <si>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</si>
  <si>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</si>
  <si>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</si>
  <si>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</si>
  <si>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</si>
  <si>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</si>
  <si>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</si>
  <si>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</si>
  <si>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</si>
  <si>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</si>
  <si>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</si>
  <si>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</si>
  <si>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</si>
  <si>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</si>
  <si>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</si>
  <si>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</si>
  <si>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</si>
  <si>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</si>
  <si>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</si>
  <si>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</si>
  <si>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</si>
  <si>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</si>
  <si>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</si>
  <si>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</si>
  <si>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</si>
  <si>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</si>
  <si>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</si>
  <si>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</si>
  <si>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</si>
  <si>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</si>
  <si>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</si>
  <si>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</si>
  <si>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</si>
  <si>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</si>
  <si>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</si>
  <si>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</si>
  <si>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</si>
  <si>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</si>
  <si>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</si>
  <si>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</si>
  <si>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</si>
  <si>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</si>
  <si>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</si>
  <si>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</si>
  <si>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</si>
  <si>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</si>
  <si>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</si>
  <si>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</si>
  <si>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</si>
  <si>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</si>
  <si>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</si>
  <si>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</si>
  <si>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</si>
  <si>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</si>
  <si>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</si>
  <si>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</si>
  <si>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</si>
  <si>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</si>
  <si>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</si>
  <si>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</si>
  <si>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</si>
  <si>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</si>
  <si>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</si>
  <si>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</si>
  <si>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</si>
  <si>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</si>
  <si>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</si>
  <si>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</si>
  <si>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</si>
  <si>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</si>
  <si>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</si>
  <si>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</si>
  <si>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</si>
  <si>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</si>
  <si>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</si>
  <si>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</si>
  <si>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</si>
  <si>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</si>
  <si>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</si>
  <si>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</si>
  <si>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</si>
  <si>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</si>
  <si>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</si>
  <si>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</si>
  <si>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</si>
  <si>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</si>
  <si>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</si>
  <si>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</si>
  <si>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</si>
  <si>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</si>
  <si>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</si>
  <si>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</si>
  <si>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</si>
  <si>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</si>
  <si>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</si>
  <si>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</si>
  <si>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</si>
  <si>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</si>
  <si>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</si>
  <si>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</si>
  <si>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</si>
  <si>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</si>
  <si>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</si>
  <si>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</si>
  <si>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</si>
  <si>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</si>
  <si>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</si>
  <si>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</si>
  <si>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</si>
  <si>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</si>
  <si>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</si>
  <si>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</si>
  <si>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</si>
  <si>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</si>
  <si>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</si>
  <si>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</si>
  <si>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</si>
  <si>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</si>
  <si>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</si>
  <si>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</si>
  <si>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</si>
  <si>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</si>
  <si>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</si>
  <si>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</si>
  <si>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</si>
  <si>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</si>
  <si>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</si>
  <si>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</si>
  <si>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</si>
  <si>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</si>
  <si>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</si>
  <si>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</si>
  <si>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</si>
  <si>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</si>
  <si>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</si>
  <si>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</si>
  <si>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</si>
  <si>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</si>
  <si>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</si>
  <si>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</si>
  <si>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</si>
  <si>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</si>
  <si>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</si>
  <si>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</si>
  <si>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</si>
  <si>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</si>
  <si>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</si>
  <si>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</si>
  <si>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</si>
  <si>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</si>
  <si>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</si>
  <si>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</si>
  <si>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</si>
  <si>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</si>
  <si>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</si>
  <si>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</si>
  <si>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</si>
  <si>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</si>
  <si>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</si>
  <si>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</si>
  <si>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</si>
  <si>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</si>
  <si>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</si>
  <si>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</si>
  <si>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</si>
  <si>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</si>
  <si>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</si>
  <si>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</si>
  <si>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</si>
  <si>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</si>
  <si>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</si>
  <si>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</si>
  <si>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</si>
  <si>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</si>
  <si>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</si>
  <si>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</si>
  <si>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</si>
  <si>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</si>
  <si>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</si>
  <si>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</si>
  <si>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</si>
  <si>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</si>
  <si>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</si>
  <si>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</si>
  <si>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</si>
  <si>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</si>
  <si>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</si>
  <si>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</si>
  <si>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</si>
  <si>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</si>
  <si>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</si>
  <si>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</si>
  <si>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</si>
  <si>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</si>
  <si>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</si>
  <si>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</si>
  <si>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</si>
  <si>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</si>
  <si>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</si>
  <si>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</si>
  <si>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</si>
  <si>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</si>
  <si>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</si>
  <si>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</si>
  <si>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</si>
  <si>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</si>
  <si>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</si>
  <si>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</si>
  <si>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</si>
  <si>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</si>
  <si>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</si>
  <si>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</si>
  <si>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</si>
  <si>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</si>
  <si>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</si>
  <si>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</si>
  <si>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</si>
  <si>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</si>
  <si>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</si>
  <si>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</si>
  <si>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</si>
  <si>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</si>
  <si>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</si>
  <si>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</si>
  <si>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</si>
  <si>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</si>
  <si>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</si>
  <si>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</si>
  <si>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</si>
  <si>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</si>
  <si>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</si>
  <si>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</si>
  <si>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</si>
  <si>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</si>
  <si>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</si>
  <si>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</si>
  <si>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</si>
  <si>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</si>
  <si>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</si>
  <si>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</si>
  <si>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</si>
  <si>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</si>
  <si>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</si>
  <si>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</si>
  <si>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</si>
  <si>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</si>
  <si>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</si>
  <si>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</si>
  <si>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</si>
  <si>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</si>
  <si>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</si>
  <si>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</si>
  <si>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</si>
  <si>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</si>
  <si>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</si>
  <si>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</si>
  <si>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</si>
  <si>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</si>
  <si>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</si>
  <si>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</si>
  <si>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</si>
  <si>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</si>
  <si>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</si>
  <si>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</si>
  <si>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</si>
  <si>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</si>
  <si>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</si>
  <si>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</si>
  <si>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</si>
  <si>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</si>
  <si>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</si>
  <si>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</si>
  <si>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</si>
  <si>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</si>
  <si>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</si>
  <si>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</si>
  <si>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</si>
  <si>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</si>
  <si>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</si>
  <si>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</si>
  <si>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</si>
  <si>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</si>
  <si>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</si>
  <si>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</si>
  <si>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</si>
  <si>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</si>
  <si>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</si>
  <si>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</si>
  <si>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</si>
  <si>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</si>
  <si>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</si>
  <si>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</si>
  <si>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</si>
  <si>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</si>
  <si>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</si>
  <si>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</si>
  <si>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</si>
  <si>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</si>
  <si>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</si>
  <si>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</si>
  <si>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</si>
  <si>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</si>
  <si>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</si>
  <si>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</si>
  <si>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</si>
  <si>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</si>
  <si>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</si>
  <si>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</si>
  <si>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</si>
  <si>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</si>
  <si>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</si>
  <si>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</si>
  <si>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</si>
  <si>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</si>
  <si>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</si>
  <si>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</si>
  <si>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</si>
  <si>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</si>
  <si>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</si>
  <si>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</si>
  <si>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</si>
  <si>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</si>
  <si>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</si>
  <si>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</si>
  <si>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</si>
  <si>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</si>
  <si>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</si>
  <si>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</si>
  <si>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</si>
  <si>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</si>
  <si>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</si>
  <si>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</si>
  <si>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</si>
  <si>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</si>
  <si>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</si>
  <si>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</si>
  <si>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</si>
  <si>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</si>
  <si>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</si>
  <si>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</si>
  <si>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</si>
  <si>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</si>
  <si>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</si>
  <si>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</si>
  <si>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</si>
  <si>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</si>
  <si>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</si>
  <si>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</si>
  <si>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</si>
  <si>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</si>
  <si>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</si>
  <si>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</si>
  <si>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</si>
  <si>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</si>
  <si>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</si>
  <si>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</si>
  <si>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</si>
  <si>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</si>
  <si>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</si>
  <si>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</si>
  <si>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</si>
  <si>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</si>
  <si>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</si>
  <si>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</si>
  <si>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</si>
  <si>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</si>
  <si>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</si>
  <si>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</si>
  <si>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</si>
  <si>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</si>
  <si>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</si>
  <si>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</si>
  <si>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</si>
  <si>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</si>
  <si>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</si>
  <si>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</si>
  <si>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</si>
  <si>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</si>
  <si>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</si>
  <si>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</si>
  <si>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</si>
  <si>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</si>
  <si>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</si>
  <si>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</si>
  <si>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</si>
  <si>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</si>
  <si>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</si>
  <si>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</si>
  <si>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</si>
  <si>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</si>
  <si>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</si>
  <si>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</si>
  <si>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</si>
  <si>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</si>
  <si>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</si>
  <si>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</si>
  <si>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</si>
  <si>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</si>
  <si>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</si>
  <si>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</si>
  <si>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</si>
  <si>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</si>
  <si>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</si>
  <si>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</si>
  <si>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</si>
  <si>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</si>
  <si>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</si>
  <si>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</si>
  <si>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</si>
  <si>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</si>
  <si>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</si>
  <si>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</si>
  <si>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</si>
  <si>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</si>
  <si>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</si>
  <si>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</si>
  <si>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</si>
  <si>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</si>
  <si>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</si>
  <si>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</si>
  <si>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</si>
  <si>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</si>
  <si>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</si>
  <si>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</si>
  <si>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</si>
  <si>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</si>
  <si>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</si>
  <si>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</si>
  <si>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</si>
  <si>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</si>
  <si>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</si>
  <si>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</si>
  <si>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</si>
  <si>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</si>
  <si>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</si>
  <si>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</si>
  <si>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</si>
  <si>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</si>
  <si>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</si>
  <si>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</si>
  <si>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</si>
  <si>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</si>
  <si>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</si>
  <si>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</si>
  <si>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</si>
  <si>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</si>
  <si>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</si>
  <si>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</si>
  <si>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</si>
  <si>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</si>
  <si>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</si>
  <si>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</si>
  <si>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</si>
  <si>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</si>
  <si>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</si>
  <si>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</si>
  <si>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</si>
  <si>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</si>
  <si>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</si>
  <si>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</si>
  <si>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</si>
  <si>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</si>
  <si>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</si>
  <si>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</si>
  <si>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</si>
  <si>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</si>
  <si>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</si>
  <si>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</si>
  <si>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</si>
  <si>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</si>
  <si>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</si>
  <si>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</si>
  <si>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</si>
  <si>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</si>
  <si>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</si>
  <si>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</si>
  <si>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</si>
  <si>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</si>
  <si>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</si>
  <si>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</si>
  <si>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</si>
  <si>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</si>
  <si>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</si>
  <si>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</si>
  <si>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</si>
  <si>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</si>
  <si>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</si>
  <si>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</si>
  <si>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</si>
  <si>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</si>
  <si>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</si>
  <si>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</si>
  <si>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</si>
  <si>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</si>
  <si>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</si>
  <si>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</si>
  <si>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</si>
  <si>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</si>
  <si>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</si>
  <si>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</si>
  <si>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</si>
  <si>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</si>
  <si>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</si>
  <si>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</si>
  <si>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</si>
  <si>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</si>
  <si>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</si>
  <si>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</si>
  <si>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</si>
  <si>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</si>
  <si>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</si>
  <si>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</si>
  <si>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</si>
  <si>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</si>
  <si>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</si>
  <si>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</si>
  <si>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</si>
  <si>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</si>
  <si>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</si>
  <si>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</si>
  <si>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</si>
  <si>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</si>
  <si>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</si>
  <si>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</si>
  <si>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</si>
  <si>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</si>
  <si>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</si>
  <si>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</si>
  <si>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</si>
  <si>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</si>
  <si>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</si>
  <si>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</si>
  <si>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</si>
  <si>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</si>
  <si>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</si>
  <si>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</si>
  <si>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</si>
  <si>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</si>
  <si>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</si>
  <si>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</si>
  <si>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</si>
  <si>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</si>
  <si>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</si>
  <si>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</si>
  <si>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</si>
  <si>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</si>
  <si>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</si>
  <si>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</si>
  <si>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</si>
  <si>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</si>
  <si>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</si>
  <si>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</si>
  <si>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</si>
  <si>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</si>
  <si>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</si>
  <si>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</si>
  <si>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</si>
  <si>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</si>
  <si>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</si>
  <si>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</si>
  <si>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</si>
  <si>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</si>
  <si>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</si>
  <si>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</si>
  <si>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</si>
  <si>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</si>
  <si>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</si>
  <si>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</si>
  <si>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</si>
  <si>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</si>
  <si>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</si>
  <si>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</si>
  <si>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</si>
  <si>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</si>
  <si>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</si>
  <si>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</si>
  <si>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</si>
  <si>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</si>
  <si>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</si>
  <si>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</si>
  <si>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</si>
  <si>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</si>
  <si>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</si>
  <si>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</si>
  <si>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</si>
  <si>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</si>
  <si>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</si>
  <si>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</si>
  <si>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</si>
  <si>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</si>
  <si>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</si>
  <si>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</si>
  <si>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</si>
  <si>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</si>
  <si>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</si>
  <si>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</si>
  <si>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</si>
  <si>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</si>
  <si>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</si>
  <si>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</si>
  <si>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</si>
  <si>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</si>
  <si>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</si>
  <si>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</si>
  <si>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</si>
  <si>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</si>
  <si>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</si>
  <si>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</si>
  <si>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</si>
  <si>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</si>
  <si>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</si>
  <si>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</si>
  <si>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</si>
  <si>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</si>
  <si>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</si>
  <si>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</si>
  <si>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</si>
  <si>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</si>
  <si>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</si>
  <si>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</si>
  <si>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</si>
  <si>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</si>
  <si>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</si>
  <si>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</si>
  <si>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</si>
  <si>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</si>
  <si>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</si>
  <si>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</si>
  <si>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</si>
  <si>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</si>
  <si>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</si>
  <si>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</si>
  <si>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</si>
  <si>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</si>
  <si>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</si>
  <si>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</si>
  <si>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</si>
  <si>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</si>
  <si>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</si>
  <si>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</si>
  <si>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</si>
  <si>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</si>
  <si>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</si>
  <si>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</si>
  <si>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</si>
  <si>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</si>
  <si>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</si>
  <si>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</si>
  <si>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</si>
  <si>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</si>
  <si>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</si>
  <si>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</si>
  <si>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</si>
  <si>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</si>
  <si>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</si>
  <si>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</si>
  <si>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</si>
  <si>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</si>
  <si>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</si>
  <si>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</si>
  <si>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</si>
  <si>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</si>
  <si>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</si>
  <si>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</si>
  <si>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</si>
  <si>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</si>
  <si>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</si>
  <si>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</si>
  <si>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</si>
  <si>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</si>
  <si>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</si>
  <si>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</si>
  <si>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</si>
  <si>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</si>
  <si>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</si>
  <si>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</si>
  <si>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</si>
  <si>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</si>
  <si>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</si>
  <si>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</si>
  <si>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</si>
  <si>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</si>
  <si>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</si>
  <si>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</si>
  <si>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</si>
  <si>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</si>
  <si>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</si>
  <si>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</si>
  <si>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</si>
  <si>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</si>
  <si>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</si>
  <si>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</si>
  <si>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</si>
  <si>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</si>
  <si>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</si>
  <si>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</si>
  <si>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</si>
  <si>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</si>
  <si>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</si>
  <si>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</si>
  <si>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</si>
  <si>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</si>
  <si>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</si>
  <si>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</si>
  <si>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</si>
  <si>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</si>
  <si>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</si>
  <si>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</si>
  <si>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</si>
  <si>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</si>
  <si>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</si>
  <si>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</si>
  <si>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</si>
  <si>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</si>
  <si>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</si>
  <si>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</si>
  <si>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</si>
  <si>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</si>
  <si>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</si>
  <si>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</si>
  <si>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</si>
  <si>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</si>
  <si>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</si>
  <si>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</si>
  <si>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</si>
  <si>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</si>
  <si>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</si>
  <si>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</si>
  <si>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</si>
  <si>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</si>
  <si>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</si>
  <si>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</si>
  <si>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</si>
  <si>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</si>
  <si>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</si>
  <si>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</si>
  <si>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</si>
  <si>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</si>
  <si>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</si>
  <si>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</si>
  <si>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</si>
  <si>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</si>
  <si>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</si>
  <si>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</si>
  <si>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</si>
  <si>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</si>
  <si>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</si>
  <si>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</si>
  <si>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</si>
  <si>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</si>
  <si>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</si>
  <si>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</si>
  <si>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</si>
  <si>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</si>
  <si>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</si>
  <si>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</si>
  <si>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</si>
  <si>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</si>
  <si>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</si>
  <si>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</si>
  <si>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</si>
  <si>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</si>
  <si>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</si>
  <si>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</si>
  <si>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</si>
  <si>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</si>
  <si>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</si>
  <si>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</si>
  <si>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</si>
  <si>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</si>
  <si>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</si>
  <si>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</si>
  <si>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</si>
  <si>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</si>
  <si>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</si>
  <si>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</si>
  <si>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</si>
  <si>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</si>
  <si>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</si>
  <si>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</si>
  <si>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</si>
  <si>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</si>
  <si>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</si>
  <si>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</si>
  <si>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</si>
  <si>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</si>
  <si>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</si>
  <si>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</si>
  <si>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</si>
  <si>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</si>
  <si>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</si>
  <si>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</si>
  <si>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</si>
  <si>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</si>
  <si>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</si>
  <si>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</si>
  <si>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</si>
  <si>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</si>
  <si>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</si>
  <si>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</si>
  <si>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</si>
  <si>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</si>
  <si>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</si>
  <si>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</si>
  <si>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</si>
  <si>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</si>
  <si>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</si>
  <si>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</si>
  <si>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</si>
  <si>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</si>
  <si>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</si>
  <si>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</si>
  <si>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</si>
  <si>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</si>
  <si>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</si>
  <si>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</si>
  <si>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</si>
  <si>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</si>
  <si>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</si>
  <si>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</si>
  <si>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</si>
  <si>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</si>
  <si>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</si>
  <si>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</si>
  <si>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</si>
  <si>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</si>
  <si>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</si>
  <si>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</si>
  <si>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</si>
  <si>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</si>
  <si>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</si>
  <si>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</si>
  <si>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</si>
  <si>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</si>
  <si>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</si>
  <si>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</si>
  <si>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</si>
  <si>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</si>
  <si>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</si>
  <si>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</si>
  <si>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</si>
  <si>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</si>
  <si>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</si>
  <si>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</si>
  <si>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</si>
  <si>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</si>
  <si>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</si>
  <si>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</si>
  <si>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</si>
  <si>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</si>
  <si>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</si>
  <si>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</si>
  <si>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</si>
  <si>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</si>
  <si>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</si>
  <si>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</si>
  <si>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</si>
  <si>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</si>
  <si>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</si>
  <si>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</si>
  <si>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</si>
  <si>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</si>
  <si>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</si>
  <si>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</si>
  <si>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</si>
  <si>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</si>
  <si>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</si>
  <si>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</si>
  <si>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</si>
  <si>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</si>
  <si>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</si>
  <si>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</si>
  <si>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</si>
  <si>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</si>
  <si>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</si>
  <si>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</si>
  <si>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</si>
  <si>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</si>
  <si>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</si>
  <si>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</si>
  <si>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</si>
  <si>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</si>
  <si>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</si>
  <si>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</si>
  <si>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</si>
  <si>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</si>
  <si>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</si>
  <si>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</si>
  <si>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</si>
  <si>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</si>
  <si>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</si>
  <si>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</si>
  <si>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</si>
  <si>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</si>
  <si>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</si>
  <si>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</si>
  <si>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</si>
  <si>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</si>
  <si>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</si>
  <si>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</si>
  <si>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</si>
  <si>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</si>
  <si>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</si>
  <si>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</si>
  <si>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</si>
  <si>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</si>
  <si>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</si>
  <si>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</si>
  <si>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</si>
  <si>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</si>
  <si>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</si>
  <si>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</si>
  <si>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</si>
  <si>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</si>
  <si>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</si>
  <si>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</si>
  <si>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</si>
  <si>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</si>
  <si>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</si>
  <si>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</si>
  <si>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</si>
  <si>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</si>
  <si>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</si>
  <si>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</si>
  <si>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</si>
  <si>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</si>
  <si>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</si>
  <si>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</si>
  <si>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</si>
  <si>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</si>
  <si>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</si>
  <si>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</si>
  <si>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</si>
  <si>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</si>
  <si>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</si>
  <si>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</si>
  <si>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</si>
  <si>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</si>
  <si>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</si>
  <si>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</si>
  <si>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</si>
  <si>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</si>
  <si>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</si>
  <si>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</si>
  <si>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</si>
  <si>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</si>
  <si>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</si>
  <si>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</si>
  <si>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</si>
  <si>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</si>
  <si>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</si>
  <si>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</si>
  <si>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</si>
  <si>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</si>
  <si>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</si>
  <si>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</si>
  <si>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</si>
  <si>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</si>
  <si>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</si>
  <si>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</si>
  <si>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</si>
  <si>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</si>
  <si>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</si>
  <si>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</si>
  <si>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</si>
  <si>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</si>
  <si>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</si>
  <si>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</si>
  <si>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</si>
  <si>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</si>
  <si>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</si>
  <si>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</si>
  <si>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</si>
  <si>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</si>
  <si>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</si>
  <si>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</si>
  <si>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</si>
  <si>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</si>
  <si>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</si>
  <si>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</si>
  <si>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</si>
  <si>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</si>
  <si>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</si>
  <si>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</si>
  <si>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</si>
  <si>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</si>
  <si>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</si>
  <si>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</si>
  <si>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</si>
  <si>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</si>
  <si>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</si>
  <si>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</si>
  <si>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</si>
  <si>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</si>
  <si>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</si>
  <si>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</si>
  <si>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</si>
  <si>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</si>
  <si>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</si>
  <si>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</si>
  <si>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</si>
  <si>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</si>
  <si>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</si>
  <si>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</si>
  <si>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</si>
  <si>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</si>
  <si>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</si>
  <si>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</si>
  <si>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</si>
  <si>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</si>
  <si>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</si>
  <si>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</si>
  <si>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</si>
  <si>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</si>
  <si>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</si>
  <si>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</si>
  <si>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</si>
  <si>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</si>
  <si>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</si>
  <si>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</si>
  <si>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</si>
  <si>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</si>
  <si>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</si>
  <si>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</si>
  <si>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</si>
  <si>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</si>
  <si>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</si>
  <si>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</si>
  <si>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</si>
  <si>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</si>
  <si>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</si>
  <si>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</si>
  <si>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</si>
  <si>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</si>
  <si>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</si>
  <si>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</si>
  <si>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</si>
  <si>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</si>
  <si>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</si>
  <si>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</si>
  <si>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</si>
  <si>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</si>
  <si>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</si>
  <si>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</si>
  <si>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</si>
  <si>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</si>
  <si>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</si>
  <si>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</si>
  <si>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</si>
  <si>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</si>
  <si>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</si>
  <si>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</si>
  <si>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</si>
  <si>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</si>
  <si>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</si>
  <si>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</si>
  <si>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</si>
  <si>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</si>
  <si>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</si>
  <si>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</si>
  <si>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</si>
  <si>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</si>
  <si>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</si>
  <si>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</si>
  <si>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</si>
  <si>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</si>
  <si>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</si>
  <si>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</si>
  <si>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</si>
  <si>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</si>
  <si>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</si>
  <si>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</si>
  <si>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</si>
  <si>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</si>
  <si>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</si>
  <si>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</si>
  <si>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</si>
  <si>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</si>
  <si>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</si>
  <si>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</si>
  <si>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</si>
  <si>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</si>
  <si>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</si>
  <si>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</si>
  <si>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</si>
  <si>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</si>
  <si>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</si>
  <si>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</si>
  <si>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</si>
  <si>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</si>
  <si>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</si>
  <si>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</si>
  <si>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</si>
  <si>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</si>
  <si>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</si>
  <si>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</si>
  <si>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</si>
  <si>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</si>
  <si>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</si>
  <si>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</si>
  <si>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</si>
  <si>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</si>
  <si>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</si>
  <si>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</si>
  <si>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</si>
  <si>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</si>
  <si>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</si>
  <si>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</si>
  <si>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</si>
  <si>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</si>
  <si>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</si>
  <si>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</si>
  <si>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</si>
  <si>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</si>
  <si>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</si>
  <si>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</si>
  <si>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</si>
  <si>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</si>
  <si>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</si>
  <si>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</si>
  <si>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</si>
  <si>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</si>
  <si>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</si>
  <si>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</si>
  <si>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</si>
  <si>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</si>
  <si>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</si>
  <si>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</si>
  <si>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</si>
  <si>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</si>
  <si>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</si>
  <si>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</si>
  <si>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</si>
  <si>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</si>
  <si>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</si>
  <si>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</si>
  <si>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</si>
  <si>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</si>
  <si>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</si>
  <si>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</si>
  <si>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</si>
  <si>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</si>
  <si>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</si>
  <si>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</si>
  <si>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</si>
  <si>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</si>
  <si>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</si>
  <si>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</si>
  <si>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</si>
  <si>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</si>
  <si>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</si>
  <si>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</si>
  <si>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</si>
  <si>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</si>
  <si>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</si>
  <si>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</si>
  <si>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</si>
  <si>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</si>
  <si>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</si>
  <si>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</si>
  <si>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</si>
  <si>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</si>
  <si>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</si>
  <si>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</si>
  <si>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</si>
  <si>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</si>
  <si>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</si>
  <si>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</si>
  <si>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</si>
  <si>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</si>
  <si>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</si>
  <si>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</si>
  <si>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</si>
  <si>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</si>
  <si>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</si>
  <si>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</si>
  <si>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</si>
  <si>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</si>
  <si>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</si>
  <si>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</si>
  <si>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</si>
  <si>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</si>
  <si>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</si>
  <si>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</si>
  <si>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</si>
  <si>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</si>
  <si>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</si>
  <si>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</si>
  <si>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</si>
  <si>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</si>
  <si>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</si>
  <si>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</si>
  <si>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</si>
  <si>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</si>
  <si>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</si>
  <si>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</si>
  <si>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</si>
  <si>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</si>
  <si>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</si>
  <si>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</si>
  <si>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</si>
  <si>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</si>
  <si>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</si>
  <si>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</si>
  <si>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</si>
  <si>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</si>
  <si>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</si>
  <si>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</si>
  <si>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</si>
  <si>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</si>
  <si>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</si>
  <si>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</si>
  <si>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</si>
  <si>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</si>
  <si>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</si>
  <si>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</si>
  <si>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</si>
  <si>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</si>
  <si>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</si>
  <si>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</si>
  <si>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</si>
  <si>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</si>
  <si>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</si>
  <si>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</si>
  <si>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</si>
  <si>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</si>
  <si>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</si>
  <si>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</si>
  <si>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</si>
  <si>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</si>
  <si>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</si>
  <si>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</si>
  <si>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</si>
  <si>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</si>
  <si>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</si>
  <si>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</si>
  <si>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</si>
  <si>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</si>
  <si>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</si>
  <si>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</si>
  <si>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</si>
  <si>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</si>
  <si>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</si>
  <si>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</si>
  <si>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</si>
  <si>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</si>
  <si>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</si>
  <si>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</si>
  <si>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</si>
  <si>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</si>
  <si>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</si>
  <si>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</si>
  <si>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</si>
  <si>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</si>
  <si>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</si>
  <si>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</si>
  <si>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</si>
  <si>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</si>
  <si>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</si>
  <si>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</si>
  <si>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</si>
  <si>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</si>
  <si>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</si>
  <si>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</si>
  <si>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</si>
  <si>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</si>
  <si>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</si>
  <si>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</si>
  <si>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</si>
  <si>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</si>
  <si>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</si>
  <si>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</si>
  <si>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</si>
  <si>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</si>
  <si>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</si>
  <si>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</si>
  <si>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</si>
  <si>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</si>
  <si>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</si>
  <si>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</si>
  <si>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</si>
  <si>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</si>
  <si>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</si>
  <si>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</si>
  <si>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</si>
  <si>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</si>
  <si>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</si>
  <si>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</si>
  <si>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</si>
  <si>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</si>
  <si>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</si>
  <si>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</si>
  <si>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</si>
  <si>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</si>
  <si>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</si>
  <si>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</si>
  <si>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</si>
  <si>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</si>
  <si>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</si>
  <si>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</si>
  <si>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</si>
  <si>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</si>
  <si>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</si>
  <si>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</si>
  <si>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</si>
  <si>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</si>
  <si>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</si>
  <si>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</si>
  <si>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</si>
  <si>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</si>
  <si>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</si>
  <si>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</si>
  <si>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</si>
  <si>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</si>
  <si>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</si>
  <si>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</si>
  <si>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</si>
  <si>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</si>
  <si>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</si>
  <si>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</si>
  <si>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</si>
  <si>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</si>
  <si>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</si>
  <si>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</si>
  <si>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</si>
  <si>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</si>
  <si>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</si>
  <si>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</si>
  <si>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</si>
  <si>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</si>
  <si>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</si>
  <si>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</si>
  <si>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</si>
  <si>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</si>
  <si>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</si>
  <si>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</si>
  <si>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</si>
  <si>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</si>
  <si>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</si>
  <si>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</si>
  <si>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</si>
  <si>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</si>
  <si>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</si>
  <si>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</si>
  <si>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</si>
  <si>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</si>
  <si>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</si>
  <si>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</si>
  <si>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</si>
  <si>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</si>
  <si>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</si>
  <si>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</si>
  <si>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</si>
  <si>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</si>
  <si>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</si>
  <si>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</si>
  <si>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</si>
  <si>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</si>
  <si>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</si>
  <si>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</si>
  <si>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</si>
  <si>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</si>
  <si>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</si>
  <si>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</si>
  <si>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</si>
  <si>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</si>
  <si>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</si>
  <si>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</si>
  <si>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</si>
  <si>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</si>
  <si>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</si>
  <si>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</si>
  <si>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</si>
  <si>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</si>
  <si>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</si>
  <si>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</si>
  <si>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</si>
  <si>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</si>
  <si>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</si>
  <si>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</si>
  <si>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</si>
  <si>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</si>
  <si>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</si>
  <si>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</si>
  <si>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</si>
  <si>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</si>
  <si>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</si>
  <si>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</si>
  <si>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</si>
  <si>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</si>
  <si>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</si>
  <si>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</si>
  <si>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</si>
  <si>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</si>
  <si>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</si>
  <si>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</si>
  <si>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</si>
  <si>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</si>
  <si>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</si>
  <si>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</si>
  <si>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</si>
  <si>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</si>
  <si>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</si>
  <si>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</si>
  <si>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</si>
  <si>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</si>
  <si>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</si>
  <si>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</si>
  <si>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</si>
  <si>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</si>
  <si>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</si>
  <si>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</si>
  <si>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</si>
  <si>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</si>
  <si>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</si>
  <si>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</si>
  <si>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</si>
  <si>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</si>
  <si>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</si>
  <si>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</si>
  <si>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</si>
  <si>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</si>
  <si>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</si>
  <si>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</si>
  <si>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</si>
  <si>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</si>
  <si>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</si>
  <si>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</si>
  <si>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</si>
  <si>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</si>
  <si>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</si>
  <si>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</si>
  <si>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</si>
  <si>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</si>
  <si>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</si>
  <si>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</si>
  <si>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</si>
  <si>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</si>
  <si>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</si>
  <si>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</si>
  <si>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</si>
  <si>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</si>
  <si>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</si>
  <si>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</si>
  <si>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</si>
  <si>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</si>
  <si>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</si>
  <si>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</si>
  <si>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</si>
  <si>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</si>
  <si>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</si>
  <si>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</si>
  <si>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</si>
  <si>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</si>
  <si>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</si>
  <si>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</si>
  <si>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</si>
  <si>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</si>
  <si>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</si>
  <si>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</si>
  <si>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</si>
  <si>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</si>
  <si>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</si>
  <si>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</si>
  <si>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</si>
  <si>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</si>
  <si>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</si>
  <si>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</si>
  <si>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</si>
  <si>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</si>
  <si>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</si>
  <si>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</si>
  <si>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</si>
  <si>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</si>
  <si>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</si>
  <si>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</si>
  <si>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</si>
  <si>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</si>
  <si>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</si>
  <si>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</si>
  <si>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</si>
  <si>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</si>
  <si>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</si>
  <si>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</si>
  <si>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</si>
  <si>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</si>
  <si>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</si>
  <si>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</si>
  <si>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</si>
  <si>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</si>
  <si>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</si>
  <si>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</si>
  <si>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</si>
  <si>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</si>
  <si>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</si>
  <si>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</si>
  <si>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</si>
  <si>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</si>
  <si>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</si>
  <si>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</si>
  <si>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</si>
  <si>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</si>
  <si>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</si>
  <si>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</si>
  <si>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</si>
  <si>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</si>
  <si>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</si>
  <si>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</si>
  <si>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</si>
  <si>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</si>
  <si>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</si>
  <si>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</si>
  <si>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</si>
  <si>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</si>
  <si>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</si>
  <si>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</si>
  <si>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</si>
  <si>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</si>
  <si>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</si>
  <si>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</si>
  <si>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</si>
  <si>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</si>
  <si>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</si>
  <si>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</si>
  <si>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</si>
  <si>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</si>
  <si>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</si>
  <si>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</si>
  <si>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</si>
  <si>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</si>
  <si>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</si>
  <si>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</si>
  <si>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</si>
  <si>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</si>
  <si>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</si>
  <si>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</si>
  <si>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</si>
  <si>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</si>
  <si>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</si>
  <si>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</si>
  <si>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</si>
  <si>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</si>
  <si>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</si>
  <si>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</si>
  <si>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</si>
  <si>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</si>
  <si>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</si>
  <si>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</si>
  <si>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</si>
  <si>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</si>
  <si>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</si>
  <si>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</si>
  <si>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</si>
  <si>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</si>
  <si>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</si>
  <si>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</si>
  <si>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</si>
  <si>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</si>
  <si>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</si>
  <si>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</si>
  <si>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</si>
  <si>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</si>
  <si>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</si>
  <si>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</si>
  <si>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</si>
  <si>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</si>
  <si>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</si>
  <si>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</si>
  <si>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</si>
  <si>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</si>
  <si>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</si>
  <si>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</si>
  <si>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</si>
  <si>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</si>
  <si>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</si>
  <si>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</si>
  <si>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</si>
  <si>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</si>
  <si>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</si>
  <si>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</si>
  <si>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</si>
  <si>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</si>
  <si>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</si>
  <si>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</si>
  <si>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</si>
  <si>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</si>
  <si>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</si>
  <si>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</si>
  <si>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</si>
  <si>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</si>
  <si>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</si>
  <si>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</si>
  <si>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</si>
  <si>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</si>
  <si>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</si>
  <si>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</si>
  <si>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</si>
  <si>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</si>
  <si>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</si>
  <si>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</si>
  <si>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</si>
  <si>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</si>
  <si>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</si>
  <si>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</si>
  <si>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</si>
  <si>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</si>
  <si>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</si>
  <si>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</si>
  <si>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</si>
  <si>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</si>
  <si>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</si>
  <si>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</si>
  <si>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</si>
  <si>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</si>
  <si>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</si>
  <si>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</si>
  <si>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</si>
  <si>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</si>
  <si>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</si>
  <si>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</si>
  <si>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</si>
  <si>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</si>
  <si>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</si>
  <si>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</si>
  <si>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</si>
  <si>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</si>
  <si>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</si>
  <si>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</si>
  <si>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</si>
  <si>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</si>
  <si>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</si>
  <si>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</si>
  <si>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</si>
  <si>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</si>
  <si>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</si>
  <si>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</si>
  <si>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</si>
  <si>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</si>
  <si>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</si>
  <si>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</si>
  <si>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</si>
  <si>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</si>
  <si>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</si>
  <si>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</si>
  <si>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</si>
  <si>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</si>
  <si>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</si>
  <si>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</si>
  <si>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</si>
  <si>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</si>
  <si>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</si>
  <si>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</si>
  <si>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</si>
  <si>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</si>
  <si>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</si>
  <si>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</si>
  <si>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</si>
  <si>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</si>
  <si>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</si>
  <si>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</si>
  <si>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</si>
  <si>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</si>
  <si>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</si>
  <si>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</si>
  <si>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</si>
  <si>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</si>
  <si>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</si>
  <si>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</si>
  <si>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</si>
  <si>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</si>
  <si>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</si>
  <si>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</si>
  <si>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</si>
  <si>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</si>
  <si>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</si>
  <si>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</si>
  <si>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</si>
  <si>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</si>
  <si>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</si>
  <si>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</si>
  <si>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</si>
  <si>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</si>
  <si>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</si>
  <si>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</si>
  <si>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</si>
  <si>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</si>
  <si>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</si>
  <si>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</si>
  <si>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</si>
  <si>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</si>
  <si>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</si>
  <si>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</si>
  <si>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</si>
  <si>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</si>
  <si>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</si>
  <si>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</si>
  <si>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</si>
  <si>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</si>
  <si>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</si>
  <si>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</si>
  <si>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</si>
  <si>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</si>
  <si>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</si>
  <si>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</si>
  <si>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</si>
  <si>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</si>
  <si>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</si>
  <si>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</si>
  <si>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</si>
  <si>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</si>
  <si>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</si>
  <si>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</si>
  <si>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</si>
  <si>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</si>
  <si>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</si>
  <si>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</si>
  <si>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</si>
  <si>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</si>
  <si>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</si>
  <si>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</si>
  <si>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</si>
  <si>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</si>
  <si>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</si>
  <si>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</si>
  <si>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</si>
  <si>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</si>
  <si>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</si>
  <si>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</si>
  <si>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</si>
  <si>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</si>
  <si>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</si>
  <si>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</si>
  <si>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</si>
  <si>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</si>
  <si>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</si>
  <si>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</si>
  <si>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</si>
  <si>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</si>
  <si>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</si>
  <si>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</si>
  <si>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</si>
  <si>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</si>
  <si>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</si>
  <si>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</si>
  <si>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</si>
  <si>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</si>
  <si>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</si>
  <si>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</si>
  <si>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</si>
  <si>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</si>
  <si>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</si>
  <si>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</si>
  <si>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</si>
  <si>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</si>
  <si>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</si>
  <si>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</si>
  <si>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</si>
  <si>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</si>
  <si>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</si>
  <si>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</si>
  <si>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</si>
  <si>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</si>
  <si>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</si>
  <si>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</si>
  <si>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</si>
  <si>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</si>
  <si>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</si>
  <si>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</si>
  <si>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</si>
  <si>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</si>
  <si>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</si>
  <si>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</si>
  <si>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</si>
  <si>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</si>
  <si>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</si>
  <si>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</si>
  <si>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</si>
  <si>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</si>
  <si>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</si>
  <si>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</si>
  <si>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</si>
  <si>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</si>
  <si>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</si>
  <si>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</si>
  <si>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</si>
  <si>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</si>
  <si>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</si>
  <si>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</si>
  <si>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</si>
  <si>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</si>
  <si>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</si>
  <si>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</si>
  <si>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</si>
  <si>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</si>
  <si>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</si>
  <si>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</si>
  <si>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</si>
  <si>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</si>
  <si>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</si>
  <si>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</si>
  <si>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</si>
  <si>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</si>
  <si>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</si>
  <si>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</si>
  <si>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</si>
  <si>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</si>
  <si>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</si>
  <si>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</si>
  <si>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</si>
  <si>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</si>
  <si>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</si>
  <si>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</si>
  <si>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</si>
  <si>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</si>
  <si>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</si>
  <si>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</si>
  <si>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</si>
  <si>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</si>
  <si>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</si>
  <si>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</si>
  <si>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</si>
  <si>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</si>
  <si>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</si>
  <si>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</si>
  <si>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</si>
  <si>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</si>
  <si>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</si>
  <si>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</si>
  <si>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</si>
  <si>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</si>
  <si>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</si>
  <si>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</si>
  <si>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</si>
  <si>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</si>
  <si>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</si>
  <si>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</si>
  <si>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</si>
  <si>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</si>
  <si>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</si>
  <si>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</si>
  <si>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</si>
  <si>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</si>
  <si>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</si>
  <si>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</si>
  <si>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</si>
  <si>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</si>
  <si>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</si>
  <si>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</si>
  <si>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</si>
  <si>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</si>
  <si>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</si>
  <si>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</si>
  <si>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</si>
  <si>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</si>
  <si>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</si>
  <si>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</si>
  <si>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</si>
  <si>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</si>
  <si>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</si>
  <si>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</si>
  <si>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</si>
  <si>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</si>
  <si>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</si>
  <si>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</si>
  <si>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</si>
  <si>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</si>
  <si>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</si>
  <si>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</si>
  <si>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</si>
  <si>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</si>
  <si>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</si>
  <si>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</si>
  <si>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</si>
  <si>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</si>
  <si>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</si>
  <si>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</si>
  <si>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</si>
  <si>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</si>
  <si>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</si>
  <si>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</si>
  <si>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</si>
  <si>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</si>
  <si>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</si>
  <si>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</si>
  <si>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</si>
  <si>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</si>
  <si>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</si>
  <si>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</si>
  <si>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</si>
  <si>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</si>
  <si>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</si>
  <si>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</si>
  <si>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</si>
  <si>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</si>
  <si>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</si>
  <si>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</si>
  <si>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</si>
  <si>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</si>
  <si>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</si>
  <si>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</si>
  <si>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</si>
  <si>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</si>
  <si>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</si>
  <si>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</si>
  <si>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</si>
  <si>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</si>
  <si>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</si>
  <si>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</si>
  <si>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</si>
  <si>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</si>
  <si>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</si>
  <si>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</si>
  <si>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</si>
  <si>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</si>
  <si>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</si>
  <si>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</si>
  <si>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</si>
  <si>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</si>
  <si>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</si>
  <si>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</si>
  <si>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</si>
  <si>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</si>
  <si>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</si>
  <si>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</si>
  <si>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</si>
  <si>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</si>
  <si>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</si>
  <si>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</si>
  <si>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</si>
  <si>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</si>
  <si>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</si>
  <si>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</si>
  <si>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</si>
  <si>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</si>
  <si>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</si>
  <si>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</si>
  <si>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</si>
  <si>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</si>
  <si>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</si>
  <si>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</si>
  <si>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</si>
  <si>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</si>
  <si>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</si>
  <si>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</si>
  <si>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</si>
  <si>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</si>
  <si>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</si>
  <si>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</si>
  <si>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</si>
  <si>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</si>
  <si>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</si>
  <si>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</si>
  <si>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</si>
  <si>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</si>
  <si>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</si>
  <si>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</si>
  <si>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</si>
  <si>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</si>
  <si>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</si>
  <si>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</si>
  <si>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</si>
  <si>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</si>
  <si>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</si>
  <si>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</si>
  <si>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</si>
  <si>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</si>
  <si>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</si>
  <si>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</si>
  <si>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</si>
  <si>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</si>
  <si>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</si>
  <si>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</si>
  <si>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</si>
  <si>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</si>
  <si>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</si>
  <si>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</si>
  <si>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</si>
  <si>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</si>
  <si>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</si>
  <si>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</si>
  <si>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</si>
  <si>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</si>
  <si>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</si>
  <si>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</si>
  <si>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</si>
  <si>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</si>
  <si>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</si>
  <si>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</si>
  <si>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</si>
  <si>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</si>
  <si>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</si>
  <si>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</si>
  <si>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</si>
  <si>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</si>
  <si>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</si>
  <si>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</si>
  <si>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</si>
  <si>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</si>
  <si>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</si>
  <si>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</si>
  <si>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</si>
  <si>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</si>
  <si>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</si>
  <si>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</si>
  <si>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</si>
  <si>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</si>
  <si>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</si>
  <si>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</si>
  <si>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</si>
  <si>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</si>
  <si>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</si>
  <si>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</si>
  <si>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</si>
  <si>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</si>
  <si>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</si>
  <si>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</si>
  <si>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</si>
  <si>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</si>
  <si>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</si>
  <si>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</si>
  <si>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</si>
  <si>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</si>
  <si>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</si>
  <si>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</si>
  <si>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</si>
  <si>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</si>
  <si>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</si>
  <si>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</si>
  <si>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</si>
  <si>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</si>
  <si>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</si>
  <si>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</si>
  <si>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</si>
  <si>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</si>
  <si>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</si>
  <si>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</si>
  <si>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</si>
  <si>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</si>
  <si>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</si>
  <si>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</si>
  <si>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</si>
  <si>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</si>
  <si>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</si>
  <si>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</si>
  <si>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</si>
  <si>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</si>
  <si>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</si>
  <si>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</si>
  <si>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</si>
  <si>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</si>
  <si>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</si>
  <si>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</si>
  <si>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</si>
  <si>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</si>
  <si>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</si>
  <si>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</si>
  <si>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</si>
  <si>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</si>
  <si>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</si>
  <si>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</si>
  <si>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</si>
  <si>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</si>
  <si>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</si>
  <si>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</si>
  <si>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</si>
  <si>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</si>
  <si>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</si>
  <si>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</si>
  <si>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</si>
  <si>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</si>
  <si>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</si>
  <si>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</si>
  <si>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</si>
  <si>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</si>
  <si>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</si>
  <si>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</si>
  <si>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</si>
  <si>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</si>
  <si>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</si>
  <si>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</si>
  <si>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</si>
  <si>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</si>
  <si>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</si>
  <si>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</si>
  <si>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</si>
  <si>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</si>
  <si>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</si>
  <si>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</si>
  <si>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</si>
  <si>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</si>
  <si>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</si>
  <si>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</si>
  <si>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</si>
  <si>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</si>
  <si>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</si>
  <si>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</si>
  <si>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</si>
  <si>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</si>
  <si>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</si>
  <si>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</si>
  <si>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</si>
  <si>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</si>
  <si>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</si>
  <si>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</si>
  <si>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</si>
  <si>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</si>
  <si>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</si>
  <si>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</si>
  <si>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</si>
  <si>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</si>
  <si>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</si>
  <si>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</si>
  <si>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</si>
  <si>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</si>
  <si>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</si>
  <si>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</si>
  <si>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</si>
  <si>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</si>
  <si>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</si>
  <si>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</si>
  <si>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</si>
  <si>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</si>
  <si>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</si>
  <si>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</si>
  <si>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</si>
  <si>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</si>
  <si>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</si>
  <si>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</si>
  <si>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</si>
  <si>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</si>
  <si>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</si>
  <si>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</si>
  <si>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</si>
  <si>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</si>
  <si>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</si>
  <si>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</si>
  <si>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</si>
  <si>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</si>
  <si>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</si>
  <si>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</si>
  <si>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</si>
  <si>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</si>
  <si>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</si>
  <si>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</si>
  <si>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</si>
  <si>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</si>
  <si>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</si>
  <si>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</si>
  <si>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</si>
  <si>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</si>
  <si>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</si>
  <si>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</si>
  <si>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</si>
  <si>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</si>
  <si>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</si>
  <si>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</si>
  <si>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</si>
  <si>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</si>
  <si>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</si>
  <si>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</si>
  <si>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</si>
  <si>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</si>
  <si>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</si>
  <si>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</si>
  <si>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</si>
  <si>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</si>
  <si>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</si>
  <si>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</si>
  <si>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</si>
  <si>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</si>
  <si>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</si>
  <si>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</si>
  <si>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</si>
  <si>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</si>
  <si>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</si>
  <si>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</si>
  <si>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</si>
  <si>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</si>
  <si>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</si>
  <si>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</si>
  <si>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</si>
  <si>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</si>
  <si>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</si>
  <si>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</si>
  <si>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</si>
  <si>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</si>
  <si>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</si>
  <si>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</si>
  <si>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</si>
  <si>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</si>
  <si>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</si>
  <si>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</si>
  <si>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</si>
  <si>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</si>
  <si>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</si>
  <si>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</si>
  <si>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</si>
  <si>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</si>
  <si>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</si>
  <si>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</si>
  <si>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</si>
  <si>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</si>
  <si>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</si>
  <si>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</si>
  <si>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</si>
  <si>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</si>
  <si>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</si>
  <si>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</si>
  <si>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</si>
  <si>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</si>
  <si>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</si>
  <si>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</si>
  <si>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</si>
  <si>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</si>
  <si>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</si>
  <si>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</si>
  <si>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</si>
  <si>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</si>
  <si>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</si>
  <si>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</si>
  <si>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</si>
  <si>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</si>
  <si>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</si>
  <si>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</si>
  <si>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</si>
  <si>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</si>
  <si>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</si>
  <si>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</si>
  <si>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</si>
  <si>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</si>
  <si>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</si>
  <si>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</si>
  <si>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</si>
  <si>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</si>
  <si>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</si>
  <si>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</si>
  <si>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</si>
  <si>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</si>
  <si>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</si>
  <si>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</si>
  <si>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</si>
  <si>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</si>
  <si>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</si>
  <si>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</si>
  <si>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</si>
  <si>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</si>
  <si>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</si>
  <si>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</si>
  <si>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</si>
  <si>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</si>
  <si>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</si>
  <si>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</si>
  <si>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</si>
  <si>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</si>
  <si>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</si>
  <si>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</si>
  <si>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</si>
  <si>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</si>
  <si>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</si>
  <si>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</si>
  <si>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</si>
  <si>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</si>
  <si>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</si>
  <si>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</si>
  <si>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</si>
  <si>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</si>
  <si>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</si>
  <si>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</si>
  <si>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</si>
  <si>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</si>
  <si>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</si>
  <si>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</si>
  <si>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</si>
  <si>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</si>
  <si>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</si>
  <si>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</si>
  <si>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</si>
  <si>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</si>
  <si>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</si>
  <si>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</si>
  <si>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</si>
  <si>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</si>
  <si>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</si>
  <si>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</si>
  <si>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</si>
  <si>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</si>
  <si>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</si>
  <si>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</si>
  <si>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</si>
  <si>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</si>
  <si>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</si>
  <si>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</si>
  <si>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</si>
  <si>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</si>
  <si>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</si>
  <si>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</si>
  <si>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</si>
  <si>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</si>
  <si>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</si>
  <si>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</si>
  <si>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</si>
  <si>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</si>
  <si>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</si>
  <si>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</si>
  <si>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</si>
  <si>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</si>
  <si>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</si>
  <si>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</si>
  <si>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</si>
  <si>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</si>
  <si>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</si>
  <si>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</si>
  <si>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</si>
  <si>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</si>
  <si>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</si>
  <si>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</si>
  <si>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</si>
  <si>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</si>
  <si>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</si>
  <si>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</si>
  <si>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</si>
  <si>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</si>
  <si>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</si>
  <si>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</si>
  <si>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</si>
  <si>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</si>
  <si>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</si>
  <si>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</si>
  <si>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</si>
  <si>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</si>
  <si>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</si>
  <si>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</si>
  <si>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</si>
  <si>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</si>
  <si>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</si>
  <si>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</si>
  <si>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</si>
  <si>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</si>
  <si>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</si>
  <si>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</si>
  <si>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</si>
  <si>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</si>
  <si>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</si>
  <si>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</si>
  <si>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</si>
  <si>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</si>
  <si>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</si>
  <si>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</si>
  <si>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</si>
  <si>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</si>
  <si>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</si>
  <si>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</si>
  <si>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</si>
  <si>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</si>
  <si>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</si>
  <si>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</si>
  <si>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</si>
  <si>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</si>
  <si>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</si>
  <si>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</si>
  <si>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</si>
  <si>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</si>
  <si>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</si>
  <si>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</si>
  <si>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</si>
  <si>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</si>
  <si>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</si>
  <si>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</si>
  <si>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</si>
  <si>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</si>
  <si>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</si>
  <si>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</si>
  <si>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</si>
  <si>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</si>
  <si>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</si>
  <si>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</si>
  <si>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</si>
  <si>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</si>
  <si>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</si>
  <si>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</si>
  <si>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</si>
  <si>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</si>
  <si>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</si>
  <si>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</si>
  <si>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</si>
  <si>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</si>
  <si>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</si>
  <si>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</si>
  <si>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</si>
  <si>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</si>
  <si>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</si>
  <si>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</si>
  <si>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</si>
  <si>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</si>
  <si>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</si>
  <si>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</si>
  <si>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</si>
  <si>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</si>
  <si>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</si>
  <si>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</si>
  <si>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</si>
  <si>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</si>
  <si>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</si>
  <si>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</si>
  <si>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</si>
  <si>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</si>
  <si>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</si>
  <si>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</si>
  <si>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</si>
  <si>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</si>
  <si>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</si>
  <si>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</si>
  <si>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</si>
  <si>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</si>
  <si>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</si>
  <si>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</si>
  <si>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</si>
  <si>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</si>
  <si>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</si>
  <si>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</si>
  <si>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</si>
  <si>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</si>
  <si>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</si>
  <si>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</si>
  <si>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</si>
  <si>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</si>
  <si>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</si>
  <si>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</si>
  <si>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</si>
  <si>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</si>
  <si>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</si>
  <si>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</si>
  <si>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</si>
  <si>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</si>
  <si>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</si>
  <si>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</si>
  <si>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</si>
  <si>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</si>
  <si>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</si>
  <si>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</si>
  <si>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</si>
  <si>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</si>
  <si>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</si>
  <si>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</si>
  <si>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</si>
  <si>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</si>
  <si>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</si>
  <si>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</si>
  <si>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</si>
  <si>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</si>
  <si>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</si>
  <si>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</si>
  <si>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</si>
  <si>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</si>
  <si>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</si>
  <si>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</si>
  <si>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</si>
  <si>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</si>
  <si>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</si>
  <si>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</si>
  <si>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</si>
  <si>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</si>
  <si>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</si>
  <si>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</si>
  <si>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</si>
  <si>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</si>
  <si>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</si>
  <si>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</si>
  <si>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</si>
  <si>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</si>
  <si>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</si>
  <si>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</si>
  <si>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</si>
  <si>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</si>
  <si>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</si>
  <si>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</si>
  <si>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</si>
  <si>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</si>
  <si>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</si>
  <si>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</si>
  <si>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</si>
  <si>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</si>
  <si>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</si>
  <si>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</si>
  <si>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</si>
  <si>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</si>
  <si>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</si>
  <si>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</si>
  <si>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</si>
  <si>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</si>
  <si>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</si>
  <si>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</si>
  <si>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</si>
  <si>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</si>
  <si>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</si>
  <si>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</si>
  <si>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</si>
  <si>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</si>
  <si>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</si>
  <si>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</si>
  <si>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</si>
  <si>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</si>
  <si>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</si>
  <si>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</si>
  <si>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</si>
  <si>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</si>
  <si>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</si>
  <si>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</si>
  <si>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</si>
  <si>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</si>
  <si>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</si>
  <si>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</si>
  <si>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</si>
  <si>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</si>
  <si>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</si>
  <si>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</si>
  <si>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</si>
  <si>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</si>
  <si>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</si>
  <si>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</si>
  <si>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</si>
  <si>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</si>
  <si>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</si>
  <si>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</si>
  <si>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</si>
  <si>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</si>
  <si>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</si>
  <si>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</si>
  <si>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</si>
  <si>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</si>
  <si>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</si>
  <si>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</si>
  <si>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</si>
  <si>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</si>
  <si>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</si>
  <si>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</si>
  <si>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</si>
  <si>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</si>
  <si>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</si>
  <si>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</si>
  <si>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</si>
  <si>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</si>
  <si>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</si>
  <si>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</si>
  <si>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</si>
  <si>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</si>
  <si>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</si>
  <si>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</si>
  <si>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</si>
  <si>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</si>
  <si>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</si>
  <si>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</si>
  <si>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</si>
  <si>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</si>
  <si>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</si>
  <si>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</si>
  <si>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</si>
  <si>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</si>
  <si>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</si>
  <si>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</si>
  <si>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</si>
  <si>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</si>
  <si>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</si>
  <si>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</si>
  <si>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</si>
  <si>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</si>
  <si>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</si>
  <si>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</si>
  <si>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</si>
  <si>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</si>
  <si>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</si>
  <si>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</si>
  <si>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</si>
  <si>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</si>
  <si>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</si>
  <si>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</si>
  <si>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</si>
  <si>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</si>
  <si>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</si>
  <si>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</si>
  <si>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</si>
  <si>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</si>
  <si>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</si>
  <si>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</si>
  <si>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</si>
  <si>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</si>
  <si>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</si>
  <si>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</si>
  <si>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</si>
  <si>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</si>
  <si>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</si>
  <si>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</si>
  <si>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</si>
  <si>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</si>
  <si>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</si>
  <si>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</si>
  <si>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</si>
  <si>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</si>
  <si>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</si>
  <si>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</si>
  <si>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</si>
  <si>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</si>
  <si>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</si>
  <si>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</si>
  <si>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</si>
  <si>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</si>
  <si>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</si>
  <si>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</si>
  <si>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</si>
  <si>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</si>
  <si>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</si>
  <si>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</si>
  <si>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</si>
  <si>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</si>
  <si>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</si>
  <si>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</si>
  <si>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</si>
  <si>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</si>
  <si>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</si>
  <si>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</si>
  <si>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</si>
  <si>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</si>
  <si>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</si>
  <si>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</si>
  <si>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</si>
  <si>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</si>
  <si>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</si>
  <si>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</si>
  <si>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</si>
  <si>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</si>
  <si>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</si>
  <si>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</si>
  <si>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</si>
  <si>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</si>
  <si>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</si>
  <si>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</si>
  <si>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</si>
  <si>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</si>
  <si>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</si>
  <si>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</si>
  <si>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</si>
  <si>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</si>
  <si>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</si>
  <si>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</si>
  <si>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</si>
  <si>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</si>
  <si>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</si>
  <si>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</si>
  <si>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</si>
  <si>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</si>
  <si>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</si>
  <si>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</si>
  <si>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</si>
  <si>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</si>
  <si>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</si>
  <si>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</si>
  <si>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</si>
  <si>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</si>
  <si>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</si>
  <si>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</si>
  <si>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</si>
  <si>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</si>
  <si>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</si>
  <si>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</si>
  <si>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</si>
  <si>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</si>
  <si>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</si>
  <si>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</si>
  <si>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</si>
  <si>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</si>
  <si>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</si>
  <si>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</si>
  <si>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</si>
  <si>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</si>
  <si>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</si>
  <si>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</si>
  <si>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</si>
  <si>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</si>
  <si>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</si>
  <si>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</si>
  <si>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</si>
  <si>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</si>
  <si>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</si>
  <si>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</si>
  <si>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</si>
  <si>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</si>
  <si>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</si>
  <si>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</si>
  <si>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</si>
  <si>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</si>
  <si>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</si>
  <si>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</si>
  <si>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</si>
  <si>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</si>
  <si>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</si>
  <si>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</si>
  <si>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</si>
  <si>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</si>
  <si>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</si>
  <si>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</si>
  <si>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</si>
  <si>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</si>
  <si>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</si>
  <si>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</si>
  <si>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</si>
  <si>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</si>
  <si>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</si>
  <si>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</si>
  <si>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</si>
  <si>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</si>
  <si>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</si>
  <si>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</si>
  <si>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</si>
  <si>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</si>
  <si>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</si>
  <si>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</si>
  <si>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</si>
  <si>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</si>
  <si>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</si>
  <si>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</si>
  <si>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</si>
  <si>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</si>
  <si>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</si>
  <si>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</si>
  <si>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</si>
  <si>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</si>
  <si>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</si>
  <si>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</si>
  <si>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</si>
  <si>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</si>
  <si>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</si>
  <si>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</si>
  <si>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</si>
  <si>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</si>
  <si>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</si>
  <si>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</si>
  <si>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</si>
  <si>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</si>
  <si>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</si>
  <si>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</si>
  <si>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</si>
  <si>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</si>
  <si>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</si>
  <si>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</si>
  <si>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</si>
  <si>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</si>
  <si>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</si>
  <si>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</si>
  <si>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</si>
  <si>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</si>
  <si>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</si>
  <si>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</si>
  <si>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</si>
  <si>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</si>
  <si>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</si>
  <si>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</si>
  <si>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</si>
  <si>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</si>
  <si>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</si>
  <si>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</si>
  <si>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</si>
  <si>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</si>
  <si>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</si>
  <si>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</si>
  <si>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</si>
  <si>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</si>
  <si>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</si>
  <si>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</si>
  <si>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</si>
  <si>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</si>
  <si>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</si>
  <si>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</si>
  <si>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</si>
  <si>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</si>
  <si>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</si>
  <si>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</si>
  <si>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</si>
  <si>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</si>
  <si>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</si>
  <si>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</si>
  <si>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</si>
  <si>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</si>
  <si>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</si>
  <si>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</si>
  <si>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</si>
  <si>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</si>
  <si>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</si>
  <si>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</si>
  <si>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</si>
  <si>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</si>
  <si>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</si>
  <si>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</si>
  <si>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</si>
  <si>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</si>
  <si>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</si>
  <si>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</si>
  <si>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</si>
  <si>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</si>
  <si>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</si>
  <si>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</si>
  <si>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</si>
  <si>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</si>
  <si>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</si>
  <si>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</si>
  <si>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</si>
  <si>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</si>
  <si>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</si>
  <si>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</si>
  <si>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</si>
  <si>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</si>
  <si>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</si>
  <si>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</si>
  <si>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</si>
  <si>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</si>
  <si>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</si>
  <si>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</si>
  <si>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</si>
  <si>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</si>
  <si>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</si>
  <si>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</si>
  <si>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</si>
  <si>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</si>
  <si>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</si>
  <si>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</si>
  <si>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</si>
  <si>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</si>
  <si>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</si>
  <si>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</si>
  <si>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</si>
  <si>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</si>
  <si>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</si>
  <si>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</si>
  <si>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</si>
  <si>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</si>
  <si>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</si>
  <si>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</si>
  <si>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</si>
  <si>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</si>
  <si>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</si>
  <si>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</si>
  <si>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</si>
  <si>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</si>
  <si>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</si>
  <si>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</si>
  <si>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</si>
  <si>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</si>
  <si>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</si>
  <si>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</si>
  <si>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</si>
  <si>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</si>
  <si>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</si>
  <si>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</si>
  <si>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</si>
  <si>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</si>
  <si>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</si>
  <si>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</si>
  <si>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</si>
  <si>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</si>
  <si>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</si>
  <si>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</si>
  <si>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</si>
  <si>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</si>
  <si>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</si>
  <si>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</si>
  <si>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</si>
  <si>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</si>
  <si>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</si>
  <si>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</si>
  <si>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</si>
  <si>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</si>
  <si>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</si>
  <si>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</si>
  <si>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</si>
  <si>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</si>
  <si>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</si>
  <si>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</si>
  <si>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</si>
  <si>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</si>
  <si>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</si>
  <si>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</si>
  <si>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</si>
  <si>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</si>
  <si>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</si>
  <si>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</si>
  <si>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</si>
  <si>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</si>
  <si>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</si>
  <si>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</si>
  <si>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</si>
  <si>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</si>
  <si>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</si>
  <si>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</si>
  <si>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</si>
  <si>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</si>
  <si>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</si>
  <si>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</si>
  <si>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</si>
  <si>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</si>
  <si>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</si>
  <si>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</si>
  <si>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</si>
  <si>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</si>
  <si>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</si>
  <si>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</si>
  <si>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</si>
  <si>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</si>
  <si>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</si>
  <si>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</si>
  <si>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</si>
  <si>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</si>
  <si>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</si>
  <si>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</si>
  <si>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</si>
  <si>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</si>
  <si>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</si>
  <si>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</si>
  <si>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</si>
  <si>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</si>
  <si>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</si>
  <si>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</si>
  <si>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</si>
  <si>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</si>
  <si>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</si>
  <si>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</si>
  <si>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</si>
  <si>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</si>
  <si>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</si>
  <si>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</si>
  <si>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</si>
  <si>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</si>
  <si>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</si>
  <si>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</si>
  <si>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</si>
  <si>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</si>
  <si>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</si>
  <si>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</si>
  <si>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</si>
  <si>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</si>
  <si>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</si>
  <si>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</si>
  <si>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</si>
  <si>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</si>
  <si>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</si>
  <si>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</si>
  <si>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</si>
  <si>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</si>
  <si>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</si>
  <si>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</si>
  <si>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</si>
  <si>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</si>
  <si>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</si>
  <si>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</si>
  <si>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</si>
  <si>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</si>
  <si>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</si>
  <si>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</si>
  <si>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</si>
  <si>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</si>
  <si>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</si>
  <si>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</si>
  <si>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</si>
  <si>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</si>
  <si>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</si>
  <si>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</si>
  <si>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</si>
  <si>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</si>
  <si>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</si>
  <si>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</si>
  <si>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</si>
  <si>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</si>
  <si>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</si>
  <si>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</si>
  <si>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</si>
  <si>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</si>
  <si>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</si>
  <si>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</si>
  <si>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</si>
  <si>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</si>
  <si>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</si>
  <si>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</si>
  <si>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</si>
  <si>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</si>
  <si>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</si>
  <si>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</si>
  <si>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</si>
  <si>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</si>
  <si>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</si>
  <si>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</si>
  <si>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</si>
  <si>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</si>
  <si>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</si>
  <si>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</si>
  <si>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</si>
  <si>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</si>
  <si>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</si>
  <si>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</si>
  <si>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</si>
  <si>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</si>
  <si>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</si>
  <si>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</si>
  <si>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</si>
  <si>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</si>
  <si>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</si>
  <si>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</si>
  <si>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</si>
  <si>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</si>
  <si>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</si>
  <si>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</si>
  <si>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</si>
  <si>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</si>
  <si>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</si>
  <si>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</si>
  <si>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</si>
  <si>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</si>
  <si>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</si>
  <si>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</si>
  <si>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</si>
  <si>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</si>
  <si>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</si>
  <si>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</si>
  <si>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</si>
  <si>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</si>
  <si>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</si>
  <si>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</si>
  <si>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</si>
  <si>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</si>
  <si>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</si>
  <si>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</si>
  <si>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</si>
  <si>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</si>
  <si>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</si>
  <si>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</si>
  <si>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</si>
  <si>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</si>
  <si>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</si>
  <si>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</si>
  <si>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</si>
  <si>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</si>
  <si>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</si>
  <si>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</si>
  <si>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</si>
  <si>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</si>
  <si>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</si>
  <si>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</si>
  <si>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</si>
  <si>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</si>
  <si>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</si>
  <si>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</si>
  <si>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</si>
  <si>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</si>
  <si>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</si>
  <si>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</si>
  <si>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</si>
  <si>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</si>
  <si>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</si>
  <si>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</si>
  <si>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</si>
  <si>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</si>
  <si>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</si>
  <si>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</si>
  <si>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</si>
  <si>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</si>
  <si>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</si>
  <si>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</si>
  <si>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</si>
  <si>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</si>
  <si>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</si>
  <si>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</si>
  <si>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</si>
  <si>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</si>
  <si>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</si>
  <si>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</si>
  <si>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</si>
  <si>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</si>
  <si>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</si>
  <si>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</si>
  <si>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</si>
  <si>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</si>
  <si>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</si>
  <si>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</si>
  <si>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</si>
  <si>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</si>
  <si>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</si>
  <si>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</si>
  <si>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</si>
  <si>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</si>
  <si>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</si>
  <si>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</si>
  <si>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</si>
  <si>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</si>
  <si>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</si>
  <si>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</si>
  <si>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</si>
  <si>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</si>
  <si>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</si>
  <si>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</si>
  <si>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</si>
  <si>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</si>
  <si>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</si>
  <si>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</si>
  <si>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</si>
  <si>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</si>
  <si>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</si>
  <si>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</si>
  <si>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</si>
  <si>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</si>
  <si>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</si>
  <si>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</si>
  <si>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</si>
  <si>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</si>
  <si>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</si>
  <si>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</si>
  <si>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</si>
  <si>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</si>
  <si>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</si>
  <si>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</si>
  <si>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</si>
  <si>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</si>
  <si>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</si>
  <si>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</si>
  <si>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</si>
  <si>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</si>
  <si>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</si>
  <si>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</si>
  <si>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</si>
  <si>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</si>
  <si>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</si>
  <si>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</si>
  <si>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</si>
  <si>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</si>
  <si>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</si>
  <si>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</si>
  <si>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</si>
  <si>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</si>
  <si>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</si>
  <si>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</si>
  <si>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</si>
  <si>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</si>
  <si>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</si>
  <si>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</si>
  <si>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</si>
  <si>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</si>
  <si>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</si>
  <si>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</si>
  <si>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</si>
  <si>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</si>
  <si>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</si>
  <si>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</si>
  <si>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</si>
  <si>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</si>
  <si>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</si>
  <si>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</si>
  <si>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</si>
  <si>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</si>
  <si>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</si>
  <si>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</si>
  <si>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</si>
  <si>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</si>
  <si>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</si>
  <si>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</si>
  <si>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</si>
  <si>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</si>
  <si>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</si>
  <si>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</si>
  <si>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</si>
  <si>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</si>
  <si>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</si>
  <si>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</si>
  <si>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</si>
  <si>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</si>
  <si>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</si>
  <si>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</si>
  <si>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</si>
  <si>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</si>
  <si>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</si>
  <si>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</si>
  <si>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</si>
  <si>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</si>
  <si>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</si>
  <si>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</si>
  <si>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</si>
  <si>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</si>
  <si>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</si>
  <si>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</si>
  <si>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</si>
  <si>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</si>
  <si>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</si>
  <si>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</si>
  <si>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</si>
  <si>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</si>
  <si>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</si>
  <si>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</si>
  <si>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</si>
  <si>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</si>
  <si>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</si>
  <si>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</si>
  <si>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</si>
  <si>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</si>
  <si>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</si>
  <si>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</si>
  <si>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</si>
  <si>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</si>
  <si>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</si>
  <si>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</si>
  <si>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</si>
  <si>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</si>
  <si>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</si>
  <si>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</si>
  <si>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</si>
  <si>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</si>
  <si>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</si>
  <si>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</si>
  <si>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</si>
  <si>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</si>
  <si>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</si>
  <si>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</si>
  <si>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</si>
  <si>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</si>
  <si>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</si>
  <si>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</si>
  <si>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</si>
  <si>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</si>
  <si>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</si>
  <si>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</si>
  <si>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</si>
  <si>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</si>
  <si>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</si>
  <si>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</si>
  <si>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</si>
  <si>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</si>
  <si>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</si>
  <si>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</si>
  <si>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</si>
  <si>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</si>
  <si>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</si>
  <si>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</si>
  <si>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</si>
  <si>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</si>
  <si>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</si>
  <si>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</si>
  <si>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</si>
  <si>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</si>
  <si>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</si>
  <si>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</si>
  <si>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</si>
  <si>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</si>
  <si>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</si>
  <si>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</si>
  <si>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</si>
  <si>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</si>
  <si>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</si>
  <si>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</si>
  <si>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</si>
  <si>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</si>
  <si>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</si>
  <si>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</si>
  <si>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</si>
  <si>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</si>
  <si>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</si>
  <si>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</si>
  <si>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</si>
  <si>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</si>
  <si>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</si>
  <si>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</si>
  <si>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</si>
  <si>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</si>
  <si>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</si>
  <si>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</si>
  <si>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</si>
  <si>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</si>
  <si>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</si>
  <si>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</si>
  <si>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</si>
  <si>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</si>
  <si>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</si>
  <si>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</si>
  <si>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</si>
  <si>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</si>
  <si>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</si>
  <si>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</si>
  <si>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</si>
  <si>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</si>
  <si>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</si>
  <si>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</si>
  <si>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</si>
  <si>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</si>
  <si>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</si>
  <si>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</si>
  <si>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</si>
  <si>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</si>
  <si>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</si>
  <si>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</si>
  <si>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</si>
  <si>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</si>
  <si>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</si>
  <si>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</si>
  <si>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</si>
  <si>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</si>
  <si>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</si>
  <si>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</si>
  <si>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</si>
  <si>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</si>
  <si>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</si>
  <si>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</si>
  <si>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</si>
  <si>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</si>
  <si>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</si>
  <si>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</si>
  <si>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</si>
  <si>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</si>
  <si>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</si>
  <si>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</si>
  <si>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</si>
  <si>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</si>
  <si>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</si>
  <si>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</si>
  <si>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</si>
  <si>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</si>
  <si>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</si>
  <si>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</si>
  <si>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</si>
  <si>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</si>
  <si>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</si>
  <si>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</si>
  <si>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</si>
  <si>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</si>
  <si>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</si>
  <si>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</si>
  <si>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</si>
  <si>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</si>
  <si>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</si>
  <si>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</si>
  <si>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</si>
  <si>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</si>
  <si>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</si>
  <si>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</si>
  <si>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</si>
  <si>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</si>
  <si>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</si>
  <si>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</si>
  <si>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</si>
  <si>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</si>
  <si>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</si>
  <si>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</si>
  <si>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</si>
  <si>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</si>
  <si>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</si>
  <si>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</si>
  <si>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</si>
  <si>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</si>
  <si>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</si>
  <si>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</si>
  <si>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</si>
  <si>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</si>
  <si>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</si>
  <si>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</si>
  <si>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</si>
  <si>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</si>
  <si>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</si>
  <si>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</si>
  <si>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</si>
  <si>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</si>
  <si>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</si>
  <si>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</si>
  <si>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</si>
  <si>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</si>
  <si>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</si>
  <si>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</si>
  <si>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</si>
  <si>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</si>
  <si>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</si>
  <si>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</si>
  <si>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</si>
  <si>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</si>
  <si>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</si>
  <si>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</si>
  <si>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</si>
  <si>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</si>
  <si>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</si>
  <si>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</si>
  <si>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</si>
  <si>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</si>
  <si>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</si>
  <si>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</si>
  <si>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</si>
  <si>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</si>
  <si>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</si>
  <si>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</si>
  <si>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</si>
  <si>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</si>
  <si>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</si>
  <si>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</si>
  <si>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</si>
  <si>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</si>
  <si>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</si>
  <si>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</si>
  <si>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</si>
  <si>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</si>
  <si>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</si>
  <si>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</si>
  <si>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</si>
  <si>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</si>
  <si>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</si>
  <si>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</si>
  <si>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</si>
  <si>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</si>
  <si>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</si>
  <si>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</si>
  <si>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</si>
  <si>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</si>
  <si>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</si>
  <si>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</si>
  <si>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</si>
  <si>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</si>
  <si>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</si>
  <si>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</si>
  <si>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</si>
  <si>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</si>
  <si>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</si>
  <si>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</si>
  <si>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</si>
  <si>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</si>
  <si>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</si>
  <si>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</si>
  <si>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</si>
  <si>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</si>
  <si>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</si>
  <si>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</si>
  <si>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</si>
  <si>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</si>
  <si>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</si>
  <si>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</si>
  <si>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</si>
  <si>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</si>
  <si>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</si>
  <si>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</si>
  <si>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</si>
  <si>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</si>
  <si>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</si>
  <si>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</si>
  <si>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</si>
  <si>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</si>
  <si>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</si>
  <si>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</si>
  <si>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</si>
  <si>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</si>
  <si>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</si>
  <si>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</si>
  <si>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</si>
  <si>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</si>
  <si>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</si>
  <si>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</si>
  <si>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</si>
  <si>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</si>
  <si>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</si>
  <si>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</si>
  <si>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</si>
  <si>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</si>
  <si>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</si>
  <si>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</si>
  <si>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</si>
  <si>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</si>
  <si>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</si>
  <si>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</si>
  <si>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</si>
  <si>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</si>
  <si>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</si>
  <si>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</si>
  <si>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</si>
  <si>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</si>
  <si>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</si>
  <si>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</si>
  <si>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</si>
  <si>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</si>
  <si>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</si>
  <si>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</si>
  <si>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</si>
  <si>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</si>
  <si>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</si>
  <si>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</si>
  <si>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</si>
  <si>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</si>
  <si>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</si>
  <si>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</si>
  <si>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</si>
  <si>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</si>
  <si>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</si>
  <si>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</si>
  <si>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</si>
  <si>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</si>
  <si>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</si>
  <si>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</si>
  <si>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</si>
  <si>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</si>
  <si>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</si>
  <si>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</si>
  <si>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</si>
  <si>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</si>
  <si>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</si>
  <si>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</si>
  <si>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</si>
  <si>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</si>
  <si>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</si>
  <si>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</si>
  <si>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</si>
  <si>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</si>
  <si>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</si>
  <si>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</si>
  <si>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</si>
  <si>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</si>
  <si>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</si>
  <si>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</si>
  <si>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</si>
  <si>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</si>
  <si>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</si>
  <si>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</si>
  <si>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</si>
  <si>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</si>
  <si>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</si>
  <si>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</si>
  <si>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</si>
  <si>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</si>
  <si>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</si>
  <si>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</si>
  <si>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</si>
  <si>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</si>
  <si>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</si>
  <si>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</si>
  <si>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</si>
  <si>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</si>
  <si>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</si>
  <si>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</si>
  <si>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</si>
  <si>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</si>
  <si>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</si>
  <si>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</si>
  <si>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</si>
  <si>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</si>
  <si>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</si>
  <si>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</si>
  <si>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</si>
  <si>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</si>
  <si>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</si>
  <si>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</si>
  <si>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</si>
  <si>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</si>
  <si>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</si>
  <si>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</si>
  <si>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</si>
  <si>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</si>
  <si>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</si>
  <si>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</si>
  <si>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</si>
  <si>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</si>
  <si>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</si>
  <si>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</si>
  <si>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</si>
  <si>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</si>
  <si>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</si>
  <si>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</si>
  <si>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</si>
  <si>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</si>
  <si>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</si>
  <si>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</si>
  <si>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</si>
  <si>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</si>
  <si>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</si>
  <si>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</si>
  <si>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</si>
  <si>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</si>
  <si>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</si>
  <si>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</si>
  <si>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</si>
  <si>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</si>
  <si>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</si>
  <si>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</si>
  <si>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</si>
  <si>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</si>
  <si>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</si>
  <si>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</si>
  <si>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</si>
  <si>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</si>
  <si>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</si>
  <si>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</si>
  <si>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</si>
  <si>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</si>
  <si>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</si>
  <si>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</si>
  <si>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</si>
  <si>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</si>
  <si>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</si>
  <si>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</si>
  <si>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</si>
  <si>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</si>
  <si>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</si>
  <si>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</si>
  <si>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</si>
  <si>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</si>
  <si>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</si>
  <si>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</si>
  <si>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</si>
  <si>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</si>
  <si>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</si>
  <si>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</si>
  <si>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</si>
  <si>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</si>
  <si>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</si>
  <si>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</si>
  <si>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</si>
  <si>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</si>
  <si>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</si>
  <si>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</si>
  <si>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</si>
  <si>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</si>
  <si>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</si>
  <si>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</si>
  <si>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</si>
  <si>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</si>
  <si>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</si>
  <si>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</si>
  <si>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</si>
  <si>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</si>
  <si>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</si>
  <si>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</si>
  <si>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</si>
  <si>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</si>
  <si>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</si>
  <si>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</si>
  <si>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</si>
  <si>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</si>
  <si>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</si>
  <si>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</si>
  <si>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</si>
  <si>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</si>
  <si>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</si>
  <si>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</si>
  <si>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</si>
  <si>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</si>
  <si>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</si>
  <si>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</si>
  <si>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</si>
  <si>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</si>
  <si>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</si>
  <si>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</si>
  <si>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</si>
  <si>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</si>
  <si>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</si>
  <si>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</si>
  <si>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</si>
  <si>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</si>
  <si>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</si>
  <si>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</si>
  <si>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</si>
  <si>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</si>
  <si>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</si>
  <si>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</si>
  <si>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</si>
  <si>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</si>
  <si>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</si>
  <si>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</si>
  <si>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</si>
  <si>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</si>
  <si>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</si>
  <si>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</si>
  <si>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</si>
  <si>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</si>
  <si>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</si>
  <si>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</si>
  <si>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</si>
  <si>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</si>
  <si>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</si>
  <si>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</si>
  <si>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</si>
  <si>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</si>
  <si>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</si>
  <si>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</si>
  <si>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</si>
  <si>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</si>
  <si>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</si>
  <si>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</si>
  <si>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</si>
  <si>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</si>
  <si>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</si>
  <si>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</si>
  <si>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</si>
  <si>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</si>
  <si>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</si>
  <si>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</si>
  <si>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</si>
  <si>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</si>
  <si>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</si>
  <si>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</si>
  <si>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</si>
  <si>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</si>
  <si>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</si>
  <si>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</si>
  <si>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</si>
  <si>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</si>
  <si>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</si>
  <si>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</si>
  <si>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</si>
  <si>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</si>
  <si>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</si>
  <si>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</si>
  <si>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</si>
  <si>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</si>
  <si>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</si>
  <si>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</si>
  <si>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</si>
  <si>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</si>
  <si>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</si>
  <si>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</si>
  <si>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</si>
  <si>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</si>
  <si>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</si>
  <si>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</si>
  <si>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</si>
  <si>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</si>
  <si>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</si>
  <si>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</si>
  <si>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</si>
  <si>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</si>
  <si>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</si>
  <si>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</si>
  <si>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</si>
  <si>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</si>
  <si>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</si>
  <si>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</si>
  <si>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</si>
  <si>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</si>
  <si>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</si>
  <si>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</si>
  <si>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</si>
  <si>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</si>
  <si>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</si>
  <si>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</si>
  <si>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</si>
  <si>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</si>
  <si>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</si>
  <si>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</si>
  <si>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</si>
  <si>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</si>
  <si>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</si>
  <si>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</si>
  <si>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</si>
  <si>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</si>
  <si>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</si>
  <si>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</si>
  <si>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</si>
  <si>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</si>
  <si>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</si>
  <si>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</si>
  <si>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</si>
  <si>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</si>
  <si>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</si>
  <si>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</si>
  <si>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</si>
  <si>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</si>
  <si>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</si>
  <si>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</si>
  <si>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</si>
  <si>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</si>
  <si>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</si>
  <si>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</si>
  <si>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</si>
  <si>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</si>
  <si>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</si>
  <si>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</si>
  <si>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</si>
  <si>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</si>
  <si>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</si>
  <si>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</si>
  <si>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</si>
  <si>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</si>
  <si>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</si>
  <si>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</si>
  <si>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</si>
  <si>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</si>
  <si>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</si>
  <si>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</si>
  <si>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</si>
  <si>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</si>
  <si>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</si>
  <si>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</si>
  <si>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</si>
  <si>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</si>
  <si>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</si>
  <si>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</si>
  <si>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</si>
  <si>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</si>
  <si>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</si>
  <si>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</si>
  <si>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</si>
  <si>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</si>
  <si>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</si>
  <si>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</si>
  <si>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</si>
  <si>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</si>
  <si>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</si>
  <si>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</si>
  <si>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</si>
  <si>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</si>
  <si>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</si>
  <si>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</si>
  <si>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</si>
  <si>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</si>
  <si>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</si>
  <si>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</si>
  <si>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</si>
  <si>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</si>
  <si>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</si>
  <si>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</si>
  <si>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</si>
  <si>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</si>
  <si>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</si>
  <si>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</si>
  <si>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</si>
  <si>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</si>
  <si>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</si>
  <si>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</si>
  <si>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</si>
  <si>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</si>
  <si>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</si>
  <si>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</si>
  <si>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</si>
  <si>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</si>
  <si>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</si>
  <si>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</si>
  <si>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</si>
  <si>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</si>
  <si>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</si>
  <si>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</si>
  <si>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</si>
  <si>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</si>
  <si>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</si>
  <si>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</si>
  <si>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</si>
  <si>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</si>
  <si>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</si>
  <si>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</si>
  <si>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</si>
  <si>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</si>
  <si>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</si>
  <si>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</si>
  <si>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</si>
  <si>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</si>
  <si>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</si>
  <si>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</si>
  <si>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</si>
  <si>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</si>
  <si>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</si>
  <si>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</si>
  <si>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</si>
  <si>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</si>
  <si>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</si>
  <si>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</si>
  <si>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</si>
  <si>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</si>
  <si>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</si>
  <si>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</si>
  <si>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</si>
  <si>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</si>
  <si>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</si>
  <si>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</si>
  <si>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</si>
  <si>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</si>
  <si>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</si>
  <si>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</si>
  <si>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</si>
  <si>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</si>
  <si>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</si>
  <si>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</si>
  <si>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</si>
  <si>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</si>
  <si>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</si>
  <si>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</si>
  <si>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</si>
  <si>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</si>
  <si>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</si>
  <si>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</si>
  <si>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</si>
  <si>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</si>
  <si>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</si>
  <si>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</si>
  <si>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</si>
  <si>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</si>
  <si>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</si>
  <si>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</si>
  <si>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</si>
  <si>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</si>
  <si>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</si>
  <si>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</si>
  <si>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</si>
  <si>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</si>
  <si>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</si>
  <si>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</si>
  <si>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</si>
  <si>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</si>
  <si>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</si>
  <si>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</si>
  <si>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</si>
  <si>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</si>
  <si>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</si>
  <si>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</si>
  <si>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</si>
  <si>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</si>
  <si>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</si>
  <si>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</si>
  <si>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</si>
  <si>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</si>
  <si>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</si>
  <si>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</si>
  <si>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</si>
  <si>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</si>
  <si>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</si>
  <si>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</si>
  <si>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</si>
  <si>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</si>
  <si>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</si>
  <si>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</si>
  <si>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</si>
  <si>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</si>
  <si>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</si>
  <si>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</si>
  <si>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</si>
  <si>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</si>
  <si>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</si>
  <si>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</si>
  <si>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</si>
  <si>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</si>
  <si>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</si>
  <si>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</si>
  <si>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</si>
  <si>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</si>
  <si>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</si>
  <si>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</si>
  <si>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</si>
  <si>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</si>
  <si>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</si>
  <si>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</si>
  <si>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</si>
  <si>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</si>
  <si>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</si>
  <si>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</si>
  <si>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</si>
  <si>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</si>
  <si>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</si>
  <si>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</si>
  <si>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</si>
  <si>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</si>
  <si>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</si>
  <si>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</si>
  <si>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</si>
  <si>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</si>
  <si>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</si>
  <si>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</si>
  <si>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</si>
  <si>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</si>
  <si>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</si>
  <si>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</si>
  <si>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</si>
  <si>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</si>
  <si>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</si>
  <si>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</si>
  <si>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</si>
  <si>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</si>
  <si>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</si>
  <si>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</si>
  <si>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</si>
  <si>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</si>
  <si>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</si>
  <si>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</si>
  <si>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</si>
  <si>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</si>
  <si>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</si>
  <si>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</si>
  <si>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</si>
  <si>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</si>
  <si>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</si>
  <si>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</si>
  <si>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</si>
  <si>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</si>
  <si>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</si>
  <si>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</si>
  <si>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</si>
  <si>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</si>
  <si>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</si>
  <si>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</si>
  <si>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</si>
  <si>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</si>
  <si>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</si>
  <si>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</si>
  <si>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</si>
  <si>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</si>
  <si>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</si>
  <si>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</si>
  <si>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</si>
  <si>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</si>
  <si>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</si>
  <si>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</si>
  <si>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</si>
  <si>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</si>
  <si>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</si>
  <si>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</si>
  <si>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</si>
  <si>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</si>
  <si>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</si>
  <si>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</si>
  <si>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</si>
  <si>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</si>
  <si>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</si>
  <si>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</si>
  <si>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</si>
  <si>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</si>
  <si>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</si>
  <si>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</si>
  <si>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</si>
  <si>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</si>
  <si>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</si>
  <si>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</si>
  <si>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</si>
  <si>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</si>
  <si>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</si>
  <si>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</si>
  <si>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</si>
  <si>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</si>
  <si>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</si>
  <si>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</si>
  <si>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</si>
  <si>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</si>
  <si>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</si>
  <si>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</si>
  <si>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</si>
  <si>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</si>
  <si>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</si>
  <si>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</si>
  <si>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</si>
  <si>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</si>
  <si>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</si>
  <si>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</si>
  <si>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</si>
  <si>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</si>
  <si>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</si>
  <si>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</si>
  <si>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</si>
  <si>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</si>
  <si>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</si>
  <si>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</si>
  <si>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</si>
  <si>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</si>
  <si>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</si>
  <si>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</si>
  <si>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</si>
  <si>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</si>
  <si>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</si>
  <si>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</si>
  <si>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</si>
  <si>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</si>
  <si>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</si>
  <si>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</si>
  <si>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</si>
  <si>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</si>
  <si>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</si>
  <si>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</si>
  <si>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</si>
  <si>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</si>
  <si>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</si>
  <si>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</si>
  <si>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</si>
  <si>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</si>
  <si>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</si>
  <si>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</si>
  <si>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</si>
  <si>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</si>
  <si>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</si>
  <si>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</si>
  <si>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</si>
  <si>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</si>
  <si>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</si>
  <si>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</si>
  <si>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</si>
  <si>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</si>
  <si>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</si>
  <si>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</si>
  <si>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</si>
  <si>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</si>
  <si>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</si>
  <si>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</si>
  <si>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</si>
  <si>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</si>
  <si>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</si>
  <si>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</si>
  <si>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</si>
  <si>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</si>
  <si>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</si>
  <si>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</si>
  <si>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</si>
  <si>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</si>
  <si>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</si>
  <si>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</si>
  <si>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</si>
  <si>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</si>
  <si>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</si>
  <si>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</si>
  <si>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</si>
  <si>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</si>
  <si>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</si>
  <si>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</si>
  <si>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</si>
  <si>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</si>
  <si>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</si>
  <si>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</si>
  <si>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</si>
  <si>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</si>
  <si>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</si>
  <si>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</si>
  <si>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</si>
  <si>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</si>
  <si>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</si>
  <si>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</si>
  <si>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</si>
  <si>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</si>
  <si>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</si>
  <si>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</si>
  <si>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</si>
  <si>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</si>
  <si>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</si>
  <si>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</si>
  <si>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</si>
  <si>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</si>
  <si>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</si>
  <si>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</si>
  <si>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</si>
  <si>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</si>
  <si>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</si>
  <si>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</si>
  <si>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</si>
  <si>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</si>
  <si>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</si>
  <si>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</si>
  <si>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</si>
  <si>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</si>
  <si>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</si>
  <si>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</si>
  <si>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</si>
  <si>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</si>
  <si>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</si>
  <si>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</si>
  <si>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</si>
  <si>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</si>
  <si>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</si>
  <si>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</si>
  <si>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</si>
  <si>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</si>
  <si>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</si>
  <si>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</si>
  <si>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</si>
  <si>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</si>
  <si>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</si>
  <si>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</si>
  <si>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</si>
  <si>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</si>
  <si>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</si>
  <si>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</si>
  <si>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</si>
  <si>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</si>
  <si>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</si>
  <si>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</si>
  <si>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</si>
  <si>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</si>
  <si>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</si>
  <si>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</si>
  <si>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</si>
  <si>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</si>
  <si>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</si>
  <si>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</si>
  <si>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</si>
  <si>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</si>
  <si>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</si>
  <si>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</si>
  <si>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</si>
  <si>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</si>
  <si>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</si>
  <si>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</si>
  <si>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</si>
  <si>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</si>
  <si>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</si>
  <si>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</si>
  <si>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</si>
  <si>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</si>
  <si>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</si>
  <si>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</si>
  <si>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</si>
  <si>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</si>
  <si>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</si>
  <si>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</si>
  <si>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</si>
  <si>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</si>
  <si>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</si>
  <si>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</si>
  <si>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</si>
  <si>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</si>
  <si>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</si>
  <si>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</si>
  <si>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</si>
  <si>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</si>
  <si>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</si>
  <si>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</si>
  <si>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</si>
  <si>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</si>
  <si>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</si>
  <si>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</si>
  <si>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</si>
  <si>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</si>
  <si>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</si>
  <si>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</si>
  <si>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</si>
  <si>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</si>
  <si>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</si>
  <si>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</si>
  <si>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</si>
  <si>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</si>
  <si>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</si>
  <si>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</si>
  <si>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</si>
  <si>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</si>
  <si>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</si>
  <si>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</si>
  <si>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</si>
  <si>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</si>
  <si>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</si>
  <si>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</si>
  <si>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</si>
  <si>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</si>
  <si>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</si>
  <si>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</si>
  <si>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</si>
  <si>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</si>
  <si>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</si>
  <si>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</si>
  <si>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</si>
  <si>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</si>
  <si>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</si>
  <si>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</si>
  <si>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</si>
  <si>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</si>
  <si>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</si>
  <si>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</si>
  <si>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</si>
  <si>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</si>
  <si>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</si>
  <si>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</si>
  <si>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</si>
  <si>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</si>
  <si>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</si>
  <si>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</si>
  <si>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</si>
  <si>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</si>
  <si>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</si>
  <si>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</si>
  <si>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</si>
  <si>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</si>
  <si>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</si>
  <si>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</si>
  <si>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</si>
  <si>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</si>
  <si>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</si>
  <si>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</si>
  <si>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</si>
  <si>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</si>
  <si>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</si>
  <si>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</si>
  <si>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</si>
  <si>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</si>
  <si>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</si>
  <si>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</si>
  <si>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</si>
  <si>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</si>
  <si>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</si>
  <si>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</si>
  <si>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</si>
  <si>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</si>
  <si>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</si>
  <si>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</si>
  <si>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</si>
  <si>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</si>
  <si>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</si>
  <si>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</si>
  <si>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</si>
  <si>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</si>
  <si>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</si>
  <si>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</si>
  <si>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</si>
  <si>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</si>
  <si>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</si>
  <si>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</si>
  <si>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</si>
  <si>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</si>
  <si>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</si>
  <si>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</si>
  <si>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</si>
  <si>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</si>
  <si>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</si>
  <si>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</si>
  <si>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</si>
  <si>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</si>
  <si>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</si>
  <si>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</si>
  <si>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</si>
  <si>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</si>
  <si>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</si>
  <si>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</si>
  <si>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</si>
  <si>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</si>
  <si>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</si>
  <si>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</si>
  <si>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</si>
  <si>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</si>
  <si>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</si>
  <si>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</si>
  <si>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</si>
  <si>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</si>
  <si>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</si>
  <si>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</si>
  <si>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</si>
  <si>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</si>
  <si>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</si>
  <si>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</si>
  <si>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</si>
  <si>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</si>
  <si>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</si>
  <si>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</si>
  <si>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</si>
  <si>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</si>
  <si>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</si>
  <si>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</si>
  <si>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</si>
  <si>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</si>
  <si>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</si>
  <si>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</si>
  <si>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</si>
  <si>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</si>
  <si>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</si>
  <si>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</si>
  <si>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</si>
  <si>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</si>
  <si>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</si>
  <si>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</si>
  <si>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</si>
  <si>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</si>
  <si>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</si>
  <si>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</si>
  <si>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</si>
  <si>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</si>
  <si>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</si>
  <si>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</si>
  <si>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</si>
  <si>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</si>
  <si>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</si>
  <si>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</si>
  <si>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</si>
  <si>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</si>
  <si>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</si>
  <si>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</si>
  <si>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</si>
  <si>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</si>
  <si>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</si>
  <si>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</si>
  <si>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</si>
  <si>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</si>
  <si>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</si>
  <si>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</si>
  <si>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</si>
  <si>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</si>
  <si>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</si>
  <si>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</si>
  <si>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</si>
  <si>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</si>
  <si>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</si>
  <si>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</si>
  <si>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</si>
  <si>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</si>
  <si>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</si>
  <si>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</si>
  <si>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</si>
  <si>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</si>
  <si>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</si>
  <si>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</si>
  <si>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</si>
  <si>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</si>
  <si>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</si>
  <si>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</si>
  <si>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</si>
  <si>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</si>
  <si>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</si>
  <si>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</si>
  <si>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</si>
  <si>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</si>
  <si>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</si>
  <si>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</si>
  <si>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</si>
  <si>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</si>
  <si>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</si>
  <si>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</si>
  <si>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</si>
  <si>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</si>
  <si>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</si>
  <si>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</si>
  <si>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</si>
  <si>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</si>
  <si>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</si>
  <si>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</si>
  <si>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</si>
  <si>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</si>
  <si>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</si>
  <si>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</si>
  <si>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</si>
  <si>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</si>
  <si>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</si>
  <si>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</si>
  <si>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</si>
  <si>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</si>
  <si>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</si>
  <si>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</si>
  <si>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</si>
  <si>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</si>
  <si>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</si>
  <si>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</si>
  <si>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</si>
  <si>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</si>
  <si>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</si>
  <si>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</si>
  <si>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</si>
  <si>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</si>
  <si>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</si>
  <si>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</si>
  <si>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</si>
  <si>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</si>
  <si>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</si>
  <si>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</si>
  <si>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</si>
  <si>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</si>
  <si>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</si>
  <si>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</si>
  <si>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</si>
  <si>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</si>
  <si>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</si>
  <si>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</si>
  <si>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</si>
  <si>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</si>
  <si>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</si>
  <si>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</si>
  <si>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</si>
  <si>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</si>
  <si>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</si>
  <si>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</si>
  <si>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</si>
  <si>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</si>
  <si>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</si>
  <si>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</si>
  <si>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</si>
  <si>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</si>
  <si>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</si>
  <si>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</si>
  <si>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</si>
  <si>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</si>
  <si>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</si>
  <si>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</si>
  <si>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</si>
  <si>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</si>
  <si>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</si>
  <si>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</si>
  <si>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</si>
  <si>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</si>
  <si>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</si>
  <si>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</si>
  <si>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</si>
  <si>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</si>
  <si>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</si>
  <si>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</si>
  <si>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</si>
  <si>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</si>
  <si>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</si>
  <si>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</si>
  <si>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</si>
  <si>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</si>
  <si>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</si>
  <si>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</si>
  <si>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</si>
  <si>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</si>
  <si>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</si>
  <si>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</si>
  <si>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</si>
  <si>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</si>
  <si>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</si>
  <si>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</si>
  <si>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</si>
  <si>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</si>
  <si>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</si>
  <si>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</si>
  <si>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</si>
  <si>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</si>
  <si>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</si>
  <si>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</si>
  <si>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</si>
  <si>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</si>
  <si>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</si>
  <si>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</si>
  <si>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</si>
  <si>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</si>
  <si>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</si>
  <si>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</si>
  <si>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</si>
  <si>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</si>
  <si>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</si>
  <si>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</si>
  <si>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</si>
  <si>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</si>
  <si>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</si>
  <si>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</si>
  <si>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</si>
  <si>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</si>
  <si>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</si>
  <si>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</si>
  <si>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</si>
  <si>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</si>
  <si>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</si>
  <si>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</si>
  <si>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</si>
  <si>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</si>
  <si>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</si>
  <si>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</si>
  <si>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</si>
  <si>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</si>
  <si>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</si>
  <si>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</si>
  <si>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</si>
  <si>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</si>
  <si>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</si>
  <si>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</si>
  <si>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</si>
  <si>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</si>
  <si>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</si>
  <si>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</si>
  <si>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</si>
  <si>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</si>
  <si>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</si>
  <si>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</si>
  <si>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</si>
  <si>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</si>
  <si>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</si>
  <si>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</si>
  <si>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</si>
  <si>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</si>
  <si>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</si>
  <si>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</si>
  <si>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</si>
  <si>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</si>
  <si>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</si>
  <si>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</si>
  <si>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</si>
  <si>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</si>
  <si>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</si>
  <si>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</si>
  <si>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</si>
  <si>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</si>
  <si>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</si>
  <si>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</si>
  <si>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</si>
  <si>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</si>
  <si>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</si>
  <si>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</si>
  <si>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</si>
  <si>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</si>
  <si>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</si>
  <si>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</si>
  <si>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</si>
  <si>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</si>
  <si>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</si>
  <si>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</si>
  <si>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</si>
  <si>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</si>
  <si>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</si>
  <si>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</si>
  <si>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</si>
  <si>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</si>
  <si>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</si>
  <si>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</si>
  <si>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</si>
  <si>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</si>
  <si>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</si>
  <si>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</si>
  <si>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</si>
  <si>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</si>
  <si>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</si>
  <si>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</si>
  <si>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</si>
  <si>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</si>
  <si>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</si>
  <si>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</si>
  <si>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</si>
  <si>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</si>
  <si>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</si>
  <si>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</si>
  <si>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</si>
  <si>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</si>
  <si>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</si>
  <si>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</si>
  <si>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</si>
  <si>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</si>
  <si>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</si>
  <si>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</si>
  <si>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</si>
  <si>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</si>
  <si>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</si>
  <si>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</si>
  <si>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</si>
  <si>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</si>
  <si>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</si>
  <si>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</si>
  <si>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</si>
  <si>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</si>
  <si>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</si>
  <si>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</si>
  <si>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</si>
  <si>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</si>
  <si>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</si>
  <si>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</si>
  <si>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</si>
  <si>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</si>
  <si>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</si>
  <si>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</si>
  <si>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</si>
  <si>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</si>
  <si>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</si>
  <si>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</si>
  <si>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</si>
  <si>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</si>
  <si>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</si>
  <si>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</si>
  <si>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</si>
  <si>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</si>
  <si>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</si>
  <si>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</si>
  <si>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</si>
  <si>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</si>
  <si>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</si>
  <si>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</si>
  <si>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</si>
  <si>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</si>
  <si>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</si>
  <si>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</si>
  <si>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</si>
  <si>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</si>
  <si>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</si>
  <si>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</si>
  <si>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</si>
  <si>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</si>
  <si>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</si>
  <si>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</si>
  <si>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</si>
  <si>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</si>
  <si>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</si>
  <si>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</si>
  <si>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</si>
  <si>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</si>
  <si>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</si>
  <si>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</si>
  <si>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</si>
  <si>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</si>
  <si>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</si>
  <si>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</si>
  <si>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</si>
  <si>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</si>
  <si>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</si>
  <si>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</si>
  <si>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</si>
  <si>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</si>
  <si>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</si>
  <si>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</si>
  <si>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</si>
  <si>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</si>
  <si>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</si>
  <si>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</si>
  <si>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</si>
  <si>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</si>
  <si>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</si>
  <si>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</si>
  <si>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</si>
  <si>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</si>
  <si>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</si>
  <si>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</si>
  <si>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</si>
  <si>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</si>
  <si>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</si>
  <si>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</si>
  <si>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</si>
  <si>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</si>
  <si>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</si>
  <si>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</si>
  <si>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</si>
  <si>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</si>
  <si>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</si>
  <si>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</si>
  <si>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</si>
  <si>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</si>
  <si>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</si>
  <si>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</si>
  <si>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</si>
  <si>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</si>
  <si>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</si>
  <si>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</si>
  <si>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</si>
  <si>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</si>
  <si>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</si>
  <si>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</si>
  <si>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</si>
  <si>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</si>
  <si>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</si>
  <si>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</si>
  <si>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</si>
  <si>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</si>
  <si>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</si>
  <si>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</si>
  <si>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</si>
  <si>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</si>
  <si>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</si>
  <si>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</si>
  <si>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</si>
  <si>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</si>
  <si>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</si>
  <si>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</si>
  <si>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</si>
  <si>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</si>
  <si>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</si>
  <si>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</si>
  <si>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</si>
  <si>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</si>
  <si>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</si>
  <si>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</si>
  <si>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</si>
  <si>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</si>
  <si>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</si>
  <si>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</si>
  <si>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</si>
  <si>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</si>
  <si>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</si>
  <si>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</si>
  <si>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</si>
  <si>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</si>
  <si>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</si>
  <si>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</si>
  <si>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</si>
  <si>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</si>
  <si>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</si>
  <si>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</si>
  <si>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</si>
  <si>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</si>
  <si>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</si>
  <si>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</si>
  <si>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</si>
  <si>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</si>
  <si>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</si>
  <si>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</si>
  <si>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</si>
  <si>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</si>
  <si>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</si>
  <si>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</si>
  <si>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</si>
  <si>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</si>
  <si>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</si>
  <si>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</si>
  <si>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</si>
  <si>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</si>
  <si>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</si>
  <si>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</si>
  <si>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</si>
  <si>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</si>
  <si>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</si>
  <si>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</si>
  <si>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</si>
  <si>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</si>
  <si>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</si>
  <si>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</si>
  <si>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</si>
  <si>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</si>
  <si>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</si>
  <si>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</si>
  <si>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</si>
  <si>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</si>
  <si>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</si>
  <si>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</si>
  <si>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</si>
  <si>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</si>
  <si>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</si>
  <si>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</si>
  <si>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</si>
  <si>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</si>
  <si>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</si>
  <si>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</si>
  <si>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</si>
  <si>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</si>
  <si>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</si>
  <si>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</si>
  <si>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</si>
  <si>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</si>
  <si>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</si>
  <si>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</si>
  <si>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</si>
  <si>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</si>
  <si>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</si>
  <si>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</si>
  <si>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</si>
  <si>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</si>
  <si>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</si>
  <si>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</si>
  <si>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</si>
  <si>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</si>
  <si>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</si>
  <si>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</si>
  <si>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</si>
  <si>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</si>
  <si>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</si>
  <si>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</si>
  <si>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</si>
  <si>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</si>
  <si>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</si>
  <si>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</si>
  <si>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</si>
  <si>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</si>
  <si>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</si>
  <si>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</si>
  <si>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</si>
  <si>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</si>
  <si>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</si>
  <si>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</si>
  <si>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</si>
  <si>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</si>
  <si>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</si>
  <si>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</si>
  <si>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</si>
  <si>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</si>
  <si>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</si>
  <si>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</si>
  <si>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</si>
  <si>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</si>
  <si>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</si>
  <si>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</si>
  <si>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</si>
  <si>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</si>
  <si>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</si>
  <si>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</si>
  <si>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</si>
  <si>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</si>
  <si>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</si>
  <si>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</si>
  <si>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</si>
  <si>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</si>
  <si>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</si>
  <si>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</si>
  <si>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</si>
  <si>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</si>
  <si>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</si>
  <si>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</si>
  <si>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</si>
  <si>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</si>
  <si>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</si>
  <si>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</si>
  <si>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</si>
  <si>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</si>
  <si>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</si>
  <si>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</si>
  <si>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</si>
  <si>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</si>
  <si>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</si>
  <si>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</si>
  <si>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</si>
  <si>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</si>
  <si>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</si>
  <si>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</si>
  <si>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</si>
  <si>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</si>
  <si>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</si>
  <si>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</si>
  <si>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</si>
  <si>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</si>
  <si>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</si>
  <si>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</si>
  <si>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</si>
  <si>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</si>
  <si>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</si>
  <si>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</si>
  <si>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</si>
  <si>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</si>
  <si>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</si>
  <si>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</si>
  <si>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</si>
  <si>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</si>
  <si>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</si>
  <si>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</si>
  <si>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</si>
  <si>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</si>
  <si>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</si>
  <si>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</si>
  <si>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</si>
  <si>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</si>
  <si>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</si>
  <si>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</si>
  <si>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</si>
  <si>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</si>
  <si>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</si>
  <si>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</si>
  <si>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</si>
  <si>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</si>
  <si>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</si>
  <si>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</si>
  <si>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</si>
  <si>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</si>
  <si>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</si>
  <si>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</si>
  <si>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</si>
  <si>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</si>
  <si>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</si>
  <si>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</si>
  <si>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</si>
  <si>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</si>
  <si>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</si>
  <si>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</si>
  <si>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</si>
  <si>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</si>
  <si>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</si>
  <si>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</si>
  <si>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</si>
  <si>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</si>
  <si>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</si>
  <si>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</si>
  <si>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</si>
  <si>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</si>
  <si>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</si>
  <si>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</si>
  <si>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</si>
  <si>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</si>
  <si>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</si>
  <si>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</si>
  <si>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</si>
  <si>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</si>
  <si>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</si>
  <si>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</si>
  <si>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</si>
  <si>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</si>
  <si>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</si>
  <si>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</si>
  <si>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</si>
  <si>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</si>
  <si>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</si>
  <si>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</si>
  <si>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</si>
  <si>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</si>
  <si>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</si>
  <si>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</si>
  <si>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</si>
  <si>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</si>
  <si>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</si>
  <si>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</si>
  <si>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</si>
  <si>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</si>
  <si>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</si>
  <si>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</si>
  <si>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</si>
  <si>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</si>
  <si>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</si>
  <si>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</si>
  <si>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</si>
  <si>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</si>
  <si>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</si>
  <si>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</si>
  <si>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</si>
  <si>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</si>
  <si>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</si>
  <si>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</si>
  <si>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</si>
  <si>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</si>
  <si>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</si>
  <si>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</si>
  <si>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</si>
  <si>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</si>
  <si>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</si>
  <si>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</si>
  <si>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</si>
  <si>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</si>
  <si>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</si>
  <si>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</si>
  <si>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</si>
  <si>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</si>
  <si>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</si>
  <si>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</si>
  <si>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</si>
  <si>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</si>
  <si>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</si>
  <si>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</si>
  <si>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</si>
  <si>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</si>
  <si>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</si>
  <si>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</si>
  <si>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</si>
  <si>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</si>
  <si>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</si>
  <si>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</si>
  <si>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</si>
  <si>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</si>
  <si>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</si>
  <si>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</si>
  <si>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</si>
  <si>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</si>
  <si>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</si>
  <si>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</si>
  <si>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</si>
  <si>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</si>
  <si>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</si>
  <si>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</si>
  <si>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</si>
  <si>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</si>
  <si>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</si>
  <si>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</si>
  <si>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</si>
  <si>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</si>
  <si>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</si>
  <si>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</si>
  <si>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</si>
  <si>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</si>
  <si>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</si>
  <si>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</si>
  <si>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</si>
  <si>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</si>
  <si>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</si>
  <si>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</si>
  <si>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</si>
  <si>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</si>
  <si>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</si>
  <si>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</si>
  <si>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</si>
  <si>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</si>
  <si>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</si>
  <si>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</si>
  <si>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</si>
  <si>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</si>
  <si>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</si>
  <si>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</si>
  <si>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</si>
  <si>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</si>
  <si>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</si>
  <si>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</si>
  <si>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</si>
  <si>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</si>
  <si>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</si>
  <si>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</si>
  <si>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</si>
  <si>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</si>
  <si>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</si>
  <si>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</si>
  <si>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</si>
  <si>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</si>
  <si>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</si>
  <si>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</si>
  <si>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</si>
  <si>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</si>
  <si>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</si>
  <si>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</si>
  <si>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</si>
  <si>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</si>
  <si>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</si>
  <si>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</si>
  <si>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</si>
  <si>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</si>
  <si>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</si>
  <si>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</si>
  <si>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</si>
  <si>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</si>
  <si>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</si>
  <si>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</si>
  <si>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</si>
  <si>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</si>
  <si>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</si>
  <si>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</si>
  <si>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</si>
  <si>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</si>
  <si>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</si>
  <si>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</si>
  <si>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</si>
  <si>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</si>
  <si>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</si>
  <si>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</si>
  <si>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</si>
  <si>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</si>
  <si>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</si>
  <si>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</si>
  <si>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</si>
  <si>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</si>
  <si>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</si>
  <si>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</si>
  <si>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</si>
  <si>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</si>
  <si>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</si>
  <si>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</si>
  <si>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</si>
  <si>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</si>
  <si>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</si>
  <si>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</si>
  <si>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</si>
  <si>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</si>
  <si>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</si>
  <si>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</si>
  <si>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</si>
  <si>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</si>
  <si>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</si>
  <si>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</si>
  <si>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</si>
  <si>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</si>
  <si>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</si>
  <si>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</si>
  <si>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</si>
  <si>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</si>
  <si>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</si>
  <si>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</si>
  <si>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</si>
  <si>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</si>
  <si>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</si>
  <si>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</si>
  <si>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</si>
  <si>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</si>
  <si>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</si>
  <si>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</si>
  <si>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</si>
  <si>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</si>
  <si>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</si>
  <si>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</si>
  <si>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</si>
  <si>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</si>
  <si>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</si>
  <si>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</si>
  <si>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</si>
  <si>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</si>
  <si>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</si>
  <si>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</si>
  <si>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</si>
  <si>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</si>
  <si>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</si>
  <si>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</si>
  <si>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</si>
  <si>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</si>
  <si>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</si>
  <si>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</si>
  <si>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</si>
  <si>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</si>
  <si>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</si>
  <si>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</si>
  <si>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</si>
  <si>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</si>
  <si>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</si>
  <si>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</si>
  <si>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</si>
  <si>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</si>
  <si>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</si>
  <si>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</si>
  <si>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</si>
  <si>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</si>
  <si>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</si>
  <si>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</si>
  <si>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</si>
  <si>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</si>
  <si>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</si>
  <si>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</si>
  <si>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</si>
  <si>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</si>
  <si>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</si>
  <si>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</si>
  <si>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</si>
  <si>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</si>
  <si>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</si>
  <si>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</si>
  <si>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</si>
  <si>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</si>
  <si>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</si>
  <si>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</si>
  <si>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</si>
  <si>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</si>
  <si>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</si>
  <si>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</si>
  <si>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</si>
  <si>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</si>
  <si>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</si>
  <si>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</si>
  <si>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</si>
  <si>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</si>
  <si>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</si>
  <si>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</si>
  <si>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</si>
  <si>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</si>
  <si>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</si>
  <si>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</si>
  <si>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</si>
  <si>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</si>
  <si>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</si>
  <si>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</si>
  <si>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</si>
  <si>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</si>
  <si>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</si>
  <si>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</si>
  <si>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</si>
  <si>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</si>
  <si>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</si>
  <si>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</si>
  <si>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</si>
  <si>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</si>
  <si>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</si>
  <si>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</si>
  <si>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</si>
  <si>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</si>
  <si>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</si>
  <si>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</si>
  <si>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</si>
  <si>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</si>
  <si>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</si>
  <si>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</si>
  <si>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</si>
  <si>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</si>
  <si>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</si>
  <si>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</si>
  <si>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</si>
  <si>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</si>
  <si>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</si>
  <si>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</si>
  <si>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</si>
  <si>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</si>
  <si>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</si>
  <si>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</si>
  <si>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</si>
  <si>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</si>
  <si>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</si>
  <si>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</si>
  <si>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</si>
  <si>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</si>
  <si>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</si>
  <si>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</si>
  <si>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</si>
  <si>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</si>
  <si>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</si>
  <si>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</si>
  <si>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</si>
  <si>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</si>
  <si>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</si>
  <si>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</si>
  <si>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</si>
  <si>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</si>
  <si>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</si>
  <si>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</si>
  <si>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</si>
  <si>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</si>
  <si>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</si>
  <si>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</si>
  <si>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</si>
  <si>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</si>
  <si>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</si>
  <si>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</si>
  <si>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</si>
  <si>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</si>
  <si>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</si>
  <si>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</si>
  <si>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</si>
  <si>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</si>
  <si>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</si>
  <si>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</si>
  <si>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</si>
  <si>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</si>
  <si>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</si>
  <si>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</si>
  <si>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</si>
  <si>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</si>
  <si>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</si>
  <si>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</si>
  <si>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</si>
  <si>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</si>
  <si>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</si>
  <si>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</si>
  <si>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</si>
  <si>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</si>
  <si>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</si>
  <si>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</si>
  <si>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</si>
  <si>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</si>
  <si>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</si>
  <si>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</si>
  <si>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</si>
  <si>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</si>
  <si>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</si>
  <si>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</si>
  <si>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</si>
  <si>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</si>
  <si>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</si>
  <si>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</si>
  <si>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</si>
  <si>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</si>
  <si>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</si>
  <si>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</si>
  <si>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</si>
  <si>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</si>
  <si>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</si>
  <si>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</si>
  <si>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</si>
  <si>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</si>
  <si>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</si>
  <si>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</si>
  <si>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</si>
  <si>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</si>
  <si>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</si>
  <si>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</si>
  <si>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</si>
  <si>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</si>
  <si>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</si>
  <si>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</si>
  <si>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</si>
  <si>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</si>
  <si>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</si>
  <si>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</si>
  <si>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</si>
  <si>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</si>
  <si>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</si>
  <si>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</si>
  <si>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</si>
  <si>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</si>
  <si>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</si>
  <si>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</si>
  <si>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</si>
  <si>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</si>
  <si>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</si>
  <si>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</si>
  <si>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</si>
  <si>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</si>
  <si>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</si>
  <si>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</si>
  <si>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</si>
  <si>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</si>
  <si>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</si>
  <si>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</si>
  <si>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</si>
  <si>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</si>
  <si>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</si>
  <si>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</si>
  <si>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</si>
  <si>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</si>
  <si>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</si>
  <si>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</si>
  <si>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</si>
  <si>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</si>
  <si>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</si>
  <si>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</si>
  <si>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</si>
  <si>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</si>
  <si>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</si>
  <si>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</si>
  <si>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</si>
  <si>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</si>
  <si>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</si>
  <si>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</si>
  <si>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</si>
  <si>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</si>
  <si>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</si>
  <si>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</si>
  <si>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</si>
  <si>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</si>
  <si>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</si>
  <si>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</si>
  <si>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</si>
  <si>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</si>
  <si>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</si>
  <si>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</si>
  <si>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</si>
  <si>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</si>
  <si>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</si>
  <si>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</si>
  <si>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</si>
  <si>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</si>
  <si>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</si>
  <si>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</si>
  <si>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</si>
  <si>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</si>
  <si>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</si>
  <si>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</si>
  <si>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</si>
  <si>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</si>
  <si>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</si>
  <si>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</si>
  <si>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</si>
  <si>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</si>
  <si>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</si>
  <si>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</si>
  <si>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</si>
  <si>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</si>
  <si>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</si>
  <si>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</si>
  <si>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</si>
  <si>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</si>
  <si>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</si>
  <si>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</si>
  <si>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</si>
  <si>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</si>
  <si>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</si>
  <si>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</si>
  <si>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</si>
  <si>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</si>
  <si>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</si>
  <si>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</si>
  <si>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</si>
  <si>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</si>
  <si>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</si>
  <si>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</si>
  <si>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</si>
  <si>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</si>
  <si>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</si>
  <si>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</si>
  <si>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</si>
  <si>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</si>
  <si>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</si>
  <si>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</si>
  <si>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</si>
  <si>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</si>
  <si>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</si>
  <si>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</si>
  <si>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</si>
  <si>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</si>
  <si>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</si>
  <si>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</si>
  <si>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</si>
  <si>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</si>
  <si>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</si>
  <si>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</si>
  <si>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</si>
  <si>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</si>
  <si>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</si>
  <si>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</si>
  <si>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</si>
  <si>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</si>
  <si>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</si>
  <si>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</si>
  <si>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</si>
  <si>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</si>
  <si>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</si>
  <si>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</si>
  <si>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</si>
  <si>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</si>
  <si>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</si>
  <si>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</si>
  <si>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</si>
  <si>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</si>
  <si>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</si>
  <si>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</si>
  <si>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</si>
  <si>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</si>
  <si>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</si>
  <si>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</si>
  <si>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</si>
  <si>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</si>
  <si>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</si>
  <si>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</si>
  <si>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</si>
  <si>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</si>
  <si>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</si>
  <si>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</si>
  <si>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</si>
  <si>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</si>
  <si>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</si>
  <si>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</si>
  <si>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</si>
  <si>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</si>
  <si>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</si>
  <si>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</si>
  <si>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</si>
  <si>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</si>
  <si>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</si>
  <si>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</si>
  <si>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</si>
  <si>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</si>
  <si>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</si>
  <si>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</si>
  <si>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</si>
  <si>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</si>
  <si>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</si>
  <si>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</si>
  <si>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</si>
  <si>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</si>
  <si>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</si>
  <si>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</si>
  <si>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</si>
  <si>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</si>
  <si>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</si>
  <si>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</si>
  <si>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</si>
  <si>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</si>
  <si>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</si>
  <si>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</si>
  <si>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</si>
  <si>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</si>
  <si>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</si>
  <si>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</si>
  <si>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</si>
  <si>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</si>
  <si>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</si>
  <si>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</si>
  <si>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</si>
  <si>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</si>
  <si>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</si>
  <si>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</si>
  <si>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</si>
  <si>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</si>
  <si>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</si>
  <si>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</si>
  <si>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</si>
  <si>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</si>
  <si>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</si>
  <si>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</si>
  <si>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</si>
  <si>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</si>
  <si>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</si>
  <si>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</si>
  <si>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</si>
  <si>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</si>
  <si>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</si>
  <si>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</si>
  <si>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</si>
  <si>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</si>
  <si>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</si>
  <si>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</si>
  <si>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</si>
  <si>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</si>
  <si>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</si>
  <si>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</si>
  <si>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</si>
  <si>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</si>
  <si>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</si>
  <si>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</si>
  <si>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</si>
  <si>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</si>
  <si>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</si>
  <si>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</si>
  <si>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</si>
  <si>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</si>
  <si>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</si>
  <si>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</si>
  <si>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</si>
  <si>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</si>
  <si>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</si>
  <si>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</si>
  <si>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</si>
  <si>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</si>
  <si>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</si>
  <si>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</si>
  <si>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</si>
  <si>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</si>
  <si>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</si>
  <si>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</si>
  <si>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</si>
  <si>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</si>
  <si>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</si>
  <si>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</si>
  <si>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</si>
  <si>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</si>
  <si>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</si>
  <si>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</si>
  <si>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</si>
  <si>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</si>
  <si>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</si>
  <si>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</si>
  <si>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</si>
  <si>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</si>
  <si>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</si>
  <si>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</si>
  <si>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</si>
  <si>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</si>
  <si>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</si>
  <si>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</si>
  <si>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</si>
  <si>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</si>
  <si>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</si>
  <si>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</si>
  <si>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</si>
  <si>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</si>
  <si>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</si>
  <si>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</si>
  <si>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</si>
  <si>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</si>
  <si>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</si>
  <si>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</si>
  <si>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</si>
  <si>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</si>
  <si>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</si>
  <si>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</si>
  <si>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</si>
  <si>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</si>
  <si>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</si>
  <si>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</si>
  <si>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</si>
  <si>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</si>
  <si>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</si>
  <si>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</si>
  <si>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</si>
  <si>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</si>
  <si>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</si>
  <si>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</si>
  <si>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</si>
  <si>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</si>
  <si>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</si>
  <si>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</si>
  <si>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</si>
  <si>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</si>
  <si>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</si>
  <si>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</si>
  <si>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</si>
  <si>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</si>
  <si>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</si>
  <si>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</si>
  <si>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</si>
  <si>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</si>
  <si>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</si>
  <si>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</si>
  <si>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</si>
  <si>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</si>
  <si>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</si>
  <si>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</si>
  <si>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</si>
  <si>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</si>
  <si>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</si>
  <si>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</si>
  <si>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</si>
  <si>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</si>
  <si>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</si>
  <si>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</si>
  <si>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</si>
  <si>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</si>
  <si>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</si>
  <si>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</si>
  <si>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</si>
  <si>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</si>
  <si>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</si>
  <si>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</si>
  <si>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</si>
  <si>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</si>
  <si>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</si>
  <si>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</si>
  <si>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</si>
  <si>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</si>
  <si>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</si>
  <si>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</si>
  <si>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</si>
  <si>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</si>
  <si>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</si>
  <si>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</si>
  <si>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</si>
  <si>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</si>
  <si>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</si>
  <si>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</si>
  <si>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</si>
  <si>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</si>
  <si>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</si>
  <si>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</si>
  <si>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</si>
  <si>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</si>
  <si>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</si>
  <si>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</si>
  <si>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</si>
  <si>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</si>
  <si>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</si>
  <si>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</si>
  <si>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</si>
  <si>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</si>
  <si>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</si>
  <si>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</si>
  <si>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</si>
  <si>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</si>
  <si>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</si>
  <si>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</si>
  <si>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</si>
  <si>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</si>
  <si>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</si>
  <si>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</si>
  <si>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</si>
  <si>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</si>
  <si>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</si>
  <si>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</si>
  <si>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</si>
  <si>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</si>
  <si>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</si>
  <si>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</si>
  <si>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</si>
  <si>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</si>
  <si>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</si>
  <si>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</si>
  <si>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</si>
  <si>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</si>
  <si>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</si>
  <si>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</si>
  <si>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</si>
  <si>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</si>
  <si>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</si>
  <si>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</si>
  <si>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</si>
  <si>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</si>
  <si>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</si>
  <si>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</si>
  <si>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</si>
  <si>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</si>
  <si>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</si>
  <si>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</si>
  <si>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</si>
  <si>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</si>
  <si>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</si>
  <si>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</si>
  <si>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</si>
  <si>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</si>
  <si>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</si>
  <si>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</si>
  <si>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</si>
  <si>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</si>
  <si>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</si>
  <si>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</si>
  <si>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</si>
  <si>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</si>
  <si>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</si>
  <si>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</si>
  <si>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</si>
  <si>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</si>
  <si>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</si>
  <si>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</si>
  <si>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</si>
  <si>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</si>
  <si>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</si>
  <si>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</si>
  <si>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</si>
  <si>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</si>
  <si>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</si>
  <si>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</si>
  <si>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</si>
  <si>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</si>
  <si>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</si>
  <si>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</si>
  <si>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</si>
  <si>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</si>
  <si>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</si>
  <si>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</si>
  <si>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</si>
  <si>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</si>
  <si>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</si>
  <si>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</si>
  <si>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</si>
  <si>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</si>
  <si>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</si>
  <si>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</si>
  <si>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</si>
  <si>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</si>
  <si>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</si>
  <si>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</si>
  <si>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</si>
  <si>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</si>
  <si>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</si>
  <si>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</si>
  <si>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</si>
  <si>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</si>
  <si>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</si>
  <si>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</si>
  <si>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</si>
  <si>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</si>
  <si>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</si>
  <si>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</si>
  <si>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</si>
  <si>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</si>
  <si>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</si>
  <si>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</si>
  <si>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</si>
  <si>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</si>
  <si>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</si>
  <si>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</si>
  <si>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</si>
  <si>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</si>
  <si>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</si>
  <si>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</si>
  <si>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</si>
  <si>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</si>
  <si>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</si>
  <si>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</si>
  <si>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</si>
  <si>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</si>
  <si>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</si>
  <si>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</si>
  <si>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</si>
  <si>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</si>
  <si>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</si>
  <si>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</si>
  <si>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</si>
  <si>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</si>
  <si>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</si>
  <si>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</si>
  <si>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</si>
  <si>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</si>
  <si>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</si>
  <si>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</si>
  <si>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</si>
  <si>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</si>
  <si>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</si>
  <si>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</si>
  <si>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</si>
  <si>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</si>
  <si>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</si>
  <si>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</si>
  <si>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</si>
  <si>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</si>
  <si>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</si>
  <si>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</si>
  <si>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</si>
  <si>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</si>
  <si>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</si>
  <si>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</si>
  <si>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</si>
  <si>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</si>
  <si>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</si>
  <si>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</si>
  <si>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</si>
  <si>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</si>
  <si>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</si>
  <si>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</si>
  <si>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</si>
  <si>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</si>
  <si>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</si>
  <si>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</si>
  <si>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</si>
  <si>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</si>
  <si>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</si>
  <si>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</si>
  <si>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</si>
  <si>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</si>
  <si>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</si>
  <si>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</si>
  <si>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</si>
  <si>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</si>
  <si>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</si>
  <si>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</si>
  <si>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</si>
  <si>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</si>
  <si>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</si>
  <si>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</si>
  <si>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</si>
  <si>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</si>
  <si>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</si>
  <si>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</si>
  <si>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</si>
  <si>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</si>
  <si>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</si>
  <si>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</si>
  <si>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</si>
  <si>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</si>
  <si>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</si>
  <si>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</si>
  <si>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</si>
  <si>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</si>
  <si>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</si>
  <si>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</si>
  <si>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</si>
  <si>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</si>
  <si>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</si>
  <si>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</si>
  <si>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</si>
  <si>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</si>
  <si>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</si>
  <si>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</si>
  <si>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</si>
  <si>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</si>
  <si>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</si>
  <si>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</si>
  <si>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</si>
  <si>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</si>
  <si>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</si>
  <si>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</si>
  <si>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</si>
  <si>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</si>
  <si>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</si>
  <si>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</si>
  <si>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</si>
  <si>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</si>
  <si>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</si>
  <si>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</si>
  <si>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</si>
  <si>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</si>
  <si>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</si>
  <si>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</si>
  <si>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</si>
  <si>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</si>
  <si>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</si>
  <si>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</si>
  <si>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</si>
  <si>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</si>
  <si>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</si>
  <si>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</si>
  <si>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</si>
  <si>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</si>
  <si>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</si>
  <si>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</si>
  <si>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</si>
  <si>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</si>
  <si>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</si>
  <si>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</si>
  <si>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</si>
  <si>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</si>
  <si>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</si>
  <si>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</si>
  <si>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</si>
  <si>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</si>
  <si>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</si>
  <si>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</si>
  <si>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</si>
  <si>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</si>
  <si>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</si>
  <si>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</si>
  <si>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</si>
  <si>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</si>
  <si>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</si>
  <si>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</si>
  <si>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</si>
  <si>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</si>
  <si>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</si>
  <si>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</si>
  <si>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</si>
  <si>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</si>
  <si>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</si>
  <si>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</si>
  <si>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</si>
  <si>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</si>
  <si>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</si>
  <si>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</si>
  <si>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</si>
  <si>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</si>
  <si>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</si>
  <si>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</si>
  <si>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</si>
  <si>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</si>
  <si>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</si>
  <si>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</si>
  <si>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</si>
  <si>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</si>
  <si>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</si>
  <si>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</si>
  <si>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</si>
  <si>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</si>
  <si>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</si>
  <si>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</si>
  <si>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</si>
  <si>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</si>
  <si>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</si>
  <si>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</si>
  <si>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</si>
  <si>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</si>
  <si>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</si>
  <si>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</si>
  <si>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</si>
  <si>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</si>
  <si>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</si>
  <si>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</si>
  <si>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</si>
  <si>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</si>
  <si>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</si>
  <si>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</si>
  <si>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</si>
  <si>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</si>
  <si>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</si>
  <si>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</si>
  <si>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</si>
  <si>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</si>
  <si>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</si>
  <si>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</si>
  <si>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</si>
  <si>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</si>
  <si>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</si>
  <si>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</si>
  <si>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</si>
  <si>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</si>
  <si>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</si>
  <si>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</si>
  <si>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</si>
  <si>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</si>
  <si>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</si>
  <si>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</si>
  <si>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</si>
  <si>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</si>
  <si>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</si>
  <si>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</si>
  <si>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</si>
  <si>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</si>
  <si>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</si>
  <si>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</si>
  <si>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</si>
  <si>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</si>
  <si>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</si>
  <si>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</si>
  <si>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</si>
  <si>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</si>
  <si>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</si>
  <si>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</si>
  <si>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</si>
  <si>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</si>
  <si>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</si>
  <si>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</si>
  <si>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</si>
  <si>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</si>
  <si>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</si>
  <si>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</si>
  <si>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</si>
  <si>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</si>
  <si>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</si>
  <si>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</si>
  <si>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</si>
  <si>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</si>
  <si>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</si>
  <si>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</si>
  <si>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</si>
  <si>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</si>
  <si>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</si>
  <si>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</si>
  <si>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</si>
  <si>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</si>
  <si>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</si>
  <si>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</si>
  <si>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</si>
  <si>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</si>
  <si>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</si>
  <si>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</si>
  <si>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</si>
  <si>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</si>
  <si>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</si>
  <si>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</si>
  <si>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</si>
  <si>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</si>
  <si>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</si>
  <si>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</si>
  <si>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</si>
  <si>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</si>
  <si>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</si>
  <si>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</si>
  <si>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</si>
  <si>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</si>
  <si>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</si>
  <si>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</si>
  <si>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</si>
  <si>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</si>
  <si>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</si>
  <si>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</si>
  <si>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</si>
  <si>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</si>
  <si>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</si>
  <si>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</si>
  <si>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</si>
  <si>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</si>
  <si>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</si>
  <si>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</si>
  <si>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</si>
  <si>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</si>
  <si>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</si>
  <si>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</si>
  <si>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</si>
  <si>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</si>
  <si>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</si>
  <si>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</si>
  <si>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</si>
  <si>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</si>
  <si>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</si>
  <si>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</si>
  <si>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</si>
  <si>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</si>
  <si>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</si>
  <si>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</si>
  <si>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</si>
  <si>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</si>
  <si>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</si>
  <si>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</si>
  <si>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</si>
  <si>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</si>
  <si>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</si>
  <si>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</si>
  <si>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</si>
  <si>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</si>
  <si>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</si>
  <si>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</si>
  <si>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</si>
  <si>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</si>
  <si>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</si>
  <si>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</si>
  <si>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</si>
  <si>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</si>
  <si>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</si>
  <si>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</si>
  <si>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</si>
  <si>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</si>
  <si>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</si>
  <si>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</si>
  <si>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</si>
  <si>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</si>
  <si>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</si>
  <si>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</si>
  <si>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</si>
  <si>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</si>
  <si>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</si>
  <si>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</si>
  <si>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</si>
  <si>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</si>
  <si>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</si>
  <si>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</si>
  <si>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</si>
  <si>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</si>
  <si>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</si>
  <si>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</si>
  <si>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</si>
  <si>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</si>
  <si>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</si>
  <si>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</si>
  <si>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</si>
  <si>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</si>
  <si>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</si>
  <si>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</si>
  <si>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</si>
  <si>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</si>
  <si>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</si>
  <si>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</si>
  <si>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</si>
  <si>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</si>
  <si>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</si>
  <si>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</si>
  <si>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</si>
  <si>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</si>
  <si>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</si>
  <si>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</si>
  <si>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</si>
  <si>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</si>
  <si>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</si>
  <si>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</si>
  <si>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</si>
  <si>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</si>
  <si>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</si>
  <si>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</si>
  <si>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</si>
  <si>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</si>
  <si>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</si>
  <si>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</si>
  <si>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</si>
  <si>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</si>
  <si>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</si>
  <si>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</si>
  <si>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</si>
  <si>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</si>
  <si>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</si>
  <si>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</si>
  <si>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</si>
  <si>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</si>
  <si>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</si>
  <si>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</si>
  <si>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</si>
  <si>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</si>
  <si>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</si>
  <si>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</si>
  <si>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</si>
  <si>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</si>
  <si>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</si>
  <si>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</si>
  <si>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</si>
  <si>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</si>
  <si>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</si>
  <si>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</si>
  <si>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</si>
  <si>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</si>
  <si>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</si>
  <si>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</si>
  <si>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</si>
  <si>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</si>
  <si>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</si>
  <si>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</si>
  <si>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</si>
  <si>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</si>
  <si>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</si>
  <si>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</si>
  <si>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</si>
  <si>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</si>
  <si>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</si>
  <si>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</si>
  <si>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</si>
  <si>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</si>
  <si>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</si>
  <si>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</si>
  <si>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</si>
  <si>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</si>
  <si>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</si>
  <si>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</si>
  <si>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</si>
  <si>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</si>
  <si>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</si>
  <si>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</si>
  <si>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</si>
  <si>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</si>
  <si>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</si>
  <si>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</si>
  <si>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</si>
  <si>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</si>
  <si>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</si>
  <si>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</si>
  <si>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</si>
  <si>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</si>
  <si>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</si>
  <si>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</si>
  <si>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</si>
  <si>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</si>
  <si>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</si>
  <si>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</si>
  <si>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</si>
  <si>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</si>
  <si>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</si>
  <si>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</si>
  <si>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</si>
  <si>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</si>
  <si>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</si>
  <si>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</si>
  <si>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</si>
  <si>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</si>
  <si>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</si>
  <si>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</si>
  <si>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</si>
  <si>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</si>
  <si>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</si>
  <si>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</si>
  <si>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</si>
  <si>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</si>
  <si>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</si>
  <si>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</si>
  <si>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</si>
  <si>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</si>
  <si>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</si>
  <si>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</si>
  <si>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</si>
  <si>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</si>
  <si>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</si>
  <si>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</si>
  <si>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</si>
  <si>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</si>
  <si>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</si>
  <si>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</si>
  <si>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</si>
  <si>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</si>
  <si>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</si>
  <si>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</si>
  <si>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</si>
  <si>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</si>
  <si>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</si>
  <si>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</si>
  <si>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</si>
  <si>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</si>
  <si>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</si>
  <si>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</si>
  <si>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</si>
  <si>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</si>
  <si>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</si>
  <si>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</si>
  <si>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</si>
  <si>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</si>
  <si>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</si>
  <si>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</si>
  <si>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</si>
  <si>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</si>
  <si>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</si>
  <si>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</si>
  <si>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</si>
  <si>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</si>
  <si>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</si>
  <si>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</si>
  <si>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</si>
  <si>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</si>
  <si>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</si>
  <si>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</si>
  <si>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</si>
  <si>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</si>
  <si>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</si>
  <si>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</si>
  <si>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</si>
  <si>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</si>
  <si>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</si>
  <si>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</si>
  <si>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</si>
  <si>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</si>
  <si>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</si>
  <si>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</si>
  <si>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</si>
  <si>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</si>
  <si>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</si>
  <si>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</si>
  <si>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</si>
  <si>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</si>
  <si>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</si>
  <si>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</si>
  <si>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</si>
  <si>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</si>
  <si>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</si>
  <si>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</si>
  <si>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</si>
  <si>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</si>
  <si>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</si>
  <si>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</si>
  <si>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</si>
  <si>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</si>
  <si>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</si>
  <si>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</si>
  <si>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</si>
  <si>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</si>
  <si>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</si>
  <si>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</si>
  <si>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</si>
  <si>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</si>
  <si>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</si>
  <si>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</si>
  <si>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</si>
  <si>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</si>
  <si>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</si>
  <si>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</si>
  <si>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</si>
  <si>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</si>
  <si>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</si>
  <si>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</si>
  <si>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</si>
  <si>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</si>
  <si>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</si>
  <si>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</si>
  <si>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</si>
  <si>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</si>
  <si>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</si>
  <si>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</si>
  <si>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</si>
  <si>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</si>
  <si>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</si>
  <si>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</si>
  <si>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</si>
  <si>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</si>
  <si>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</si>
  <si>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</si>
  <si>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</si>
  <si>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</si>
  <si>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</si>
  <si>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</si>
  <si>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</si>
  <si>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</si>
  <si>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</si>
  <si>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</si>
  <si>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</si>
  <si>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</si>
  <si>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</si>
  <si>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</si>
  <si>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</si>
  <si>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</si>
  <si>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</si>
  <si>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</si>
  <si>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</si>
  <si>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</si>
  <si>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</si>
  <si>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</si>
  <si>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</si>
  <si>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</si>
  <si>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</si>
  <si>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</si>
  <si>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</si>
  <si>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</si>
  <si>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</si>
  <si>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</si>
  <si>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</si>
  <si>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</si>
  <si>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</si>
  <si>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</si>
  <si>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</si>
  <si>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</si>
  <si>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</si>
  <si>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</si>
  <si>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</si>
  <si>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</si>
  <si>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</si>
  <si>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</si>
  <si>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</si>
  <si>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</si>
  <si>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</si>
  <si>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</si>
  <si>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</si>
  <si>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</si>
  <si>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</si>
  <si>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</si>
  <si>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</si>
  <si>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</si>
  <si>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</si>
  <si>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</si>
  <si>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</si>
  <si>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</si>
  <si>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</si>
  <si>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</si>
  <si>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</si>
  <si>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</si>
  <si>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</si>
  <si>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</si>
  <si>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</si>
  <si>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</si>
  <si>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</si>
  <si>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</si>
  <si>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</si>
  <si>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</si>
  <si>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</si>
  <si>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</si>
  <si>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</si>
  <si>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</si>
  <si>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</si>
  <si>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</si>
  <si>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</si>
  <si>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</si>
  <si>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</si>
  <si>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</si>
  <si>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</si>
  <si>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</si>
  <si>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</si>
  <si>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</si>
  <si>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</si>
  <si>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</si>
  <si>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</si>
  <si>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</si>
  <si>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</si>
  <si>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</si>
  <si>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</si>
  <si>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</si>
  <si>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</si>
  <si>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</si>
  <si>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</si>
  <si>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</si>
  <si>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</si>
  <si>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</si>
  <si>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</si>
  <si>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</si>
  <si>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</si>
  <si>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</si>
  <si>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</si>
  <si>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</si>
  <si>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</si>
  <si>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</si>
  <si>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</si>
  <si>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</si>
  <si>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</si>
  <si>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</si>
  <si>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</si>
  <si>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</si>
  <si>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</si>
  <si>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</si>
  <si>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</si>
  <si>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</si>
  <si>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</si>
  <si>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</si>
  <si>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</si>
  <si>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</si>
  <si>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</si>
  <si>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</si>
  <si>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</si>
  <si>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</si>
  <si>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</si>
  <si>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</si>
  <si>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</si>
  <si>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</si>
  <si>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</si>
  <si>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</si>
  <si>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</si>
  <si>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</si>
  <si>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</si>
  <si>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</si>
  <si>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</si>
  <si>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</si>
  <si>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</si>
  <si>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</si>
  <si>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</si>
  <si>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</si>
  <si>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</si>
  <si>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</si>
  <si>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</si>
  <si>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</si>
  <si>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</si>
  <si>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</si>
  <si>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</si>
  <si>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</si>
  <si>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</si>
  <si>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</si>
  <si>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</si>
  <si>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</si>
  <si>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</si>
  <si>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</si>
  <si>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</si>
  <si>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</si>
  <si>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</si>
  <si>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</si>
  <si>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</si>
  <si>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</si>
  <si>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</si>
  <si>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</si>
  <si>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</si>
  <si>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</si>
  <si>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</si>
  <si>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</si>
  <si>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</si>
  <si>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</si>
  <si>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</si>
  <si>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</si>
  <si>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</si>
  <si>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</si>
  <si>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</si>
  <si>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</si>
  <si>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</si>
  <si>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</si>
  <si>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</si>
  <si>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</si>
  <si>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</si>
  <si>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</si>
  <si>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</si>
  <si>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</si>
  <si>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</si>
  <si>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</si>
  <si>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</si>
  <si>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</si>
  <si>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</si>
  <si>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</si>
  <si>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</si>
  <si>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</si>
  <si>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</si>
  <si>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</si>
  <si>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</si>
  <si>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</si>
  <si>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</si>
  <si>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</si>
  <si>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</si>
  <si>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</si>
  <si>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</si>
  <si>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</si>
  <si>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</si>
  <si>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</si>
  <si>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</si>
  <si>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</si>
  <si>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</si>
  <si>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</si>
  <si>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</si>
  <si>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</si>
  <si>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</si>
  <si>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</si>
  <si>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</si>
  <si>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</si>
  <si>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</si>
  <si>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</si>
  <si>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</si>
  <si>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</si>
  <si>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</si>
  <si>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</si>
  <si>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</si>
  <si>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</si>
  <si>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</si>
  <si>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</si>
  <si>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</si>
  <si>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</si>
  <si>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</si>
  <si>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</si>
  <si>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</si>
  <si>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</si>
  <si>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</si>
  <si>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</si>
  <si>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</si>
  <si>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</si>
  <si>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</si>
  <si>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</si>
  <si>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</si>
  <si>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</si>
  <si>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</si>
  <si>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</si>
  <si>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</si>
  <si>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</si>
  <si>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</si>
  <si>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</si>
  <si>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</si>
  <si>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</si>
  <si>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</si>
  <si>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</si>
  <si>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</si>
  <si>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</si>
  <si>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</si>
  <si>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</si>
  <si>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</si>
  <si>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</si>
  <si>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</si>
  <si>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</si>
  <si>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</si>
  <si>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</si>
  <si>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</si>
  <si>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</si>
  <si>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</si>
  <si>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</si>
  <si>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</si>
  <si>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</si>
  <si>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</si>
  <si>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</si>
  <si>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</si>
  <si>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</si>
  <si>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</si>
  <si>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</si>
  <si>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</si>
  <si>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</si>
  <si>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</si>
  <si>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</si>
  <si>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</si>
  <si>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</si>
  <si>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</si>
  <si>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</si>
  <si>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</si>
  <si>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</si>
  <si>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</si>
  <si>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</si>
  <si>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</si>
  <si>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</si>
  <si>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</si>
  <si>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</si>
  <si>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</si>
  <si>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</si>
  <si>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</si>
  <si>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</si>
  <si>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</si>
  <si>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</si>
  <si>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</si>
  <si>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</si>
  <si>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</si>
  <si>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</si>
  <si>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</si>
  <si>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</si>
  <si>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</si>
  <si>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</si>
  <si>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</si>
  <si>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</si>
  <si>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</si>
  <si>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</si>
  <si>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</si>
  <si>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</si>
  <si>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</si>
  <si>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</si>
  <si>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</si>
  <si>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</si>
  <si>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</si>
  <si>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</si>
  <si>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</si>
  <si>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</si>
  <si>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</si>
  <si>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</si>
  <si>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</si>
  <si>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</si>
  <si>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</si>
  <si>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</si>
  <si>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</si>
  <si>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</si>
  <si>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</si>
  <si>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</si>
  <si>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</si>
  <si>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</si>
  <si>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</si>
  <si>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</si>
  <si>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</si>
  <si>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</si>
  <si>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</si>
  <si>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</si>
  <si>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</si>
  <si>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</si>
  <si>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</si>
  <si>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</si>
  <si>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</si>
  <si>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</si>
  <si>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</si>
  <si>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</si>
  <si>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</si>
  <si>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</si>
  <si>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</si>
  <si>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</si>
  <si>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</si>
  <si>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</si>
  <si>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</si>
  <si>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</si>
  <si>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</si>
  <si>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</si>
  <si>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</si>
  <si>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</si>
  <si>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</si>
  <si>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</si>
  <si>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</si>
  <si>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</si>
  <si>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</si>
  <si>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</si>
  <si>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</si>
  <si>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</si>
  <si>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</si>
  <si>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</si>
  <si>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</si>
  <si>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</si>
  <si>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</si>
  <si>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</si>
  <si>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</si>
  <si>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</si>
  <si>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</si>
  <si>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</si>
  <si>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</si>
  <si>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</si>
  <si>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</si>
  <si>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</si>
  <si>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</si>
  <si>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</si>
  <si>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</si>
  <si>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</si>
  <si>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</si>
  <si>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</si>
  <si>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</si>
  <si>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</si>
  <si>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</si>
  <si>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</si>
  <si>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</si>
  <si>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</si>
  <si>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</si>
  <si>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</si>
  <si>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</si>
  <si>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</si>
  <si>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</si>
  <si>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</si>
  <si>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</si>
  <si>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</si>
  <si>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</si>
  <si>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</si>
  <si>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</si>
  <si>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</si>
  <si>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</si>
  <si>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</si>
  <si>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</si>
  <si>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</si>
  <si>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</si>
  <si>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</si>
  <si>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</si>
  <si>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</si>
  <si>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</si>
  <si>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</si>
  <si>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</si>
  <si>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</si>
  <si>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</si>
  <si>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</si>
  <si>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</si>
  <si>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</si>
  <si>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</si>
  <si>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</si>
  <si>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</si>
  <si>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</si>
  <si>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</si>
  <si>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</si>
  <si>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</si>
  <si>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</si>
  <si>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</si>
  <si>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</si>
  <si>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</si>
  <si>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</si>
  <si>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</si>
  <si>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</si>
  <si>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</si>
  <si>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</si>
  <si>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</si>
  <si>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</si>
  <si>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</si>
  <si>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</si>
  <si>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</si>
  <si>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</si>
  <si>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</si>
  <si>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</si>
  <si>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</si>
  <si>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</si>
  <si>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</si>
  <si>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</si>
  <si>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</si>
  <si>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</si>
  <si>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</si>
  <si>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</si>
  <si>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</si>
  <si>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</si>
  <si>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</si>
  <si>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</si>
  <si>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</si>
  <si>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</si>
  <si>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</si>
  <si>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</si>
  <si>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</si>
  <si>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</si>
  <si>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</si>
  <si>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</si>
  <si>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</si>
  <si>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</si>
  <si>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</si>
  <si>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</si>
  <si>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</si>
  <si>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</si>
  <si>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</si>
  <si>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</si>
  <si>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</si>
  <si>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</si>
  <si>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</si>
  <si>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</si>
  <si>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</si>
  <si>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</si>
  <si>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</si>
  <si>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</si>
  <si>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</si>
  <si>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</si>
  <si>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</si>
  <si>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</si>
  <si>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</si>
  <si>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</si>
  <si>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</si>
  <si>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</si>
  <si>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</si>
  <si>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</si>
  <si>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</si>
  <si>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</si>
  <si>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</si>
  <si>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</si>
  <si>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</si>
  <si>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</si>
  <si>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</si>
  <si>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</si>
  <si>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</si>
  <si>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</si>
  <si>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</si>
  <si>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</si>
  <si>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</si>
  <si>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</si>
  <si>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</si>
  <si>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</si>
  <si>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</si>
  <si>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</si>
  <si>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</si>
  <si>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</si>
  <si>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</si>
  <si>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</si>
  <si>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</si>
  <si>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</si>
  <si>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</si>
  <si>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</si>
  <si>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</si>
  <si>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</si>
  <si>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</si>
  <si>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</si>
  <si>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</si>
  <si>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</si>
  <si>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</si>
  <si>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</si>
  <si>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</si>
  <si>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</si>
  <si>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</si>
  <si>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</si>
  <si>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</si>
  <si>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</si>
  <si>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</si>
  <si>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</si>
  <si>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</si>
  <si>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</si>
  <si>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</si>
  <si>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</si>
  <si>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</si>
  <si>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</si>
  <si>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</si>
  <si>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</si>
  <si>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</si>
  <si>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</si>
  <si>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</si>
  <si>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</si>
  <si>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</si>
  <si>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</si>
  <si>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</si>
  <si>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</si>
  <si>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</si>
  <si>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</si>
  <si>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</si>
  <si>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</si>
  <si>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</si>
  <si>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</si>
  <si>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</si>
  <si>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</si>
  <si>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</si>
  <si>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</si>
  <si>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</si>
  <si>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</si>
  <si>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</si>
  <si>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</si>
  <si>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</si>
  <si>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</si>
  <si>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</si>
  <si>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</si>
  <si>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</si>
  <si>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</si>
  <si>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</si>
  <si>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</si>
  <si>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</si>
  <si>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</si>
  <si>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</si>
  <si>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</si>
  <si>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</si>
  <si>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</si>
  <si>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</si>
  <si>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</si>
  <si>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</si>
  <si>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</si>
  <si>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</si>
  <si>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</si>
  <si>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</si>
  <si>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</si>
  <si>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</si>
  <si>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</si>
  <si>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</si>
  <si>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</si>
  <si>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</si>
  <si>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</si>
  <si>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</si>
  <si>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</si>
  <si>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</si>
  <si>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</si>
  <si>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</si>
  <si>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</si>
  <si>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</si>
  <si>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</si>
  <si>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</si>
  <si>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</si>
  <si>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</si>
  <si>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</si>
  <si>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</si>
  <si>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</si>
  <si>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</si>
  <si>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</si>
  <si>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</si>
  <si>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</si>
  <si>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</si>
  <si>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</si>
  <si>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</si>
  <si>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</si>
  <si>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</si>
  <si>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</si>
  <si>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</si>
  <si>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</si>
  <si>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</si>
  <si>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</si>
  <si>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</si>
  <si>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</si>
  <si>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</si>
  <si>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</si>
  <si>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</si>
  <si>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</si>
  <si>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</si>
  <si>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</si>
  <si>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</si>
  <si>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</si>
  <si>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</si>
  <si>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</si>
  <si>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</si>
  <si>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</si>
  <si>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</si>
  <si>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</si>
  <si>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</si>
  <si>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</si>
  <si>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</si>
  <si>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</si>
  <si>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</si>
  <si>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</si>
  <si>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</si>
  <si>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</si>
  <si>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</si>
  <si>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</si>
  <si>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</si>
  <si>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</si>
  <si>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</si>
  <si>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</si>
  <si>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</si>
  <si>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</si>
  <si>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</si>
  <si>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</si>
  <si>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</si>
  <si>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</si>
  <si>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</si>
  <si>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</si>
  <si>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</si>
  <si>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</si>
  <si>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</si>
  <si>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</si>
  <si>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</si>
  <si>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</si>
  <si>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</si>
  <si>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</si>
  <si>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</si>
  <si>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</si>
  <si>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</si>
  <si>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</si>
  <si>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</si>
  <si>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</si>
  <si>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</si>
  <si>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</si>
  <si>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</si>
  <si>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</si>
  <si>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</si>
  <si>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</si>
  <si>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</si>
  <si>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</si>
  <si>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</si>
  <si>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</si>
  <si>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</si>
  <si>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</si>
  <si>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</si>
  <si>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</si>
  <si>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</si>
  <si>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</si>
  <si>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</si>
  <si>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</si>
  <si>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</si>
  <si>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</si>
  <si>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</si>
  <si>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</si>
  <si>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</si>
  <si>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</si>
  <si>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</si>
  <si>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</si>
  <si>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</si>
  <si>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</si>
  <si>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</si>
  <si>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</si>
  <si>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</si>
  <si>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</si>
  <si>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</si>
  <si>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</si>
  <si>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</si>
  <si>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</si>
  <si>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</si>
  <si>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</si>
  <si>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</si>
  <si>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</si>
  <si>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</si>
  <si>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</si>
  <si>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</si>
  <si>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</si>
  <si>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</si>
  <si>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</si>
  <si>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</si>
  <si>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</si>
  <si>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</si>
  <si>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</si>
  <si>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</si>
  <si>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</si>
  <si>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</si>
  <si>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</si>
  <si>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</si>
  <si>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</si>
  <si>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</si>
  <si>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</si>
  <si>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</si>
  <si>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</si>
  <si>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</si>
  <si>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</si>
  <si>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</si>
  <si>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</si>
  <si>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</si>
  <si>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</si>
  <si>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</si>
  <si>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</si>
  <si>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</si>
  <si>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</si>
  <si>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</si>
  <si>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</si>
  <si>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</si>
  <si>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</si>
  <si>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</si>
  <si>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</si>
  <si>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</si>
  <si>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</si>
  <si>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</si>
  <si>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</si>
  <si>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</si>
  <si>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</si>
  <si>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</si>
  <si>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</si>
  <si>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</si>
  <si>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</si>
  <si>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</si>
  <si>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</si>
  <si>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</si>
  <si>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</si>
  <si>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</si>
  <si>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</si>
  <si>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</si>
  <si>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</si>
  <si>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</si>
  <si>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</si>
  <si>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</si>
  <si>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</si>
  <si>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</si>
  <si>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</si>
  <si>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</si>
  <si>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</si>
  <si>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</si>
  <si>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</si>
  <si>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</si>
  <si>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</si>
  <si>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</si>
  <si>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</si>
  <si>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</si>
  <si>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</si>
  <si>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</si>
  <si>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</si>
  <si>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</si>
  <si>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</si>
  <si>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</si>
  <si>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</si>
  <si>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</si>
  <si>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</si>
  <si>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</si>
  <si>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</si>
  <si>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</si>
  <si>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</si>
  <si>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</si>
  <si>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</si>
  <si>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</si>
  <si>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</si>
  <si>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</si>
  <si>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</si>
  <si>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</si>
  <si>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</si>
  <si>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</si>
  <si>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</si>
  <si>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</si>
  <si>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</si>
  <si>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</si>
  <si>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</si>
  <si>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</si>
  <si>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</si>
  <si>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</si>
  <si>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</si>
  <si>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</si>
  <si>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</si>
  <si>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</si>
  <si>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</si>
  <si>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</si>
  <si>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</si>
  <si>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</si>
  <si>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</si>
  <si>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</si>
  <si>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</si>
  <si>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</si>
  <si>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</si>
  <si>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</si>
  <si>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</si>
  <si>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</si>
  <si>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</si>
  <si>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</si>
  <si>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</si>
  <si>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</si>
  <si>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</si>
  <si>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</si>
  <si>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</si>
  <si>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</si>
  <si>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</si>
  <si>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</si>
  <si>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</si>
  <si>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</si>
  <si>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</si>
  <si>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</si>
  <si>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</si>
  <si>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</si>
  <si>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</si>
  <si>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</si>
  <si>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</si>
  <si>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</si>
  <si>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</si>
  <si>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</si>
  <si>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</si>
  <si>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</si>
  <si>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</si>
  <si>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</si>
  <si>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</si>
  <si>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</si>
  <si>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</si>
  <si>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</si>
  <si>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</si>
  <si>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</si>
  <si>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</si>
  <si>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</si>
  <si>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</si>
  <si>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</si>
  <si>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</si>
  <si>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</si>
  <si>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</si>
  <si>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</si>
  <si>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</si>
  <si>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</si>
  <si>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</si>
  <si>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</si>
  <si>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</si>
  <si>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</si>
  <si>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</si>
  <si>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</si>
  <si>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</si>
  <si>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</si>
  <si>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</si>
  <si>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</si>
  <si>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</si>
  <si>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</si>
  <si>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</si>
  <si>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</si>
  <si>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</si>
  <si>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</si>
  <si>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</si>
  <si>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</si>
  <si>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</si>
  <si>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</si>
  <si>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</si>
  <si>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</si>
  <si>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</si>
  <si>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</si>
  <si>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</si>
  <si>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</si>
  <si>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</si>
  <si>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</si>
  <si>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</si>
  <si>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</si>
  <si>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</si>
  <si>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</si>
  <si>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</si>
  <si>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</si>
  <si>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</si>
  <si>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</si>
  <si>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</si>
  <si>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</si>
  <si>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</si>
  <si>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</si>
  <si>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</si>
  <si>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</si>
  <si>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</si>
  <si>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</si>
  <si>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</si>
  <si>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</si>
  <si>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</si>
  <si>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</si>
  <si>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</si>
  <si>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</si>
  <si>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</si>
  <si>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</si>
  <si>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</si>
  <si>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</si>
  <si>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</si>
  <si>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</si>
  <si>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</si>
  <si>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</si>
  <si>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</si>
  <si>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</si>
  <si>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</si>
  <si>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</si>
  <si>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</si>
  <si>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</si>
  <si>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</si>
  <si>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</si>
  <si>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</si>
  <si>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</si>
  <si>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</si>
  <si>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</si>
  <si>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</si>
  <si>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</si>
  <si>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</si>
  <si>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</si>
  <si>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</si>
  <si>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</si>
  <si>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</si>
  <si>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</si>
  <si>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</si>
  <si>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</si>
  <si>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</si>
  <si>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</si>
  <si>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</si>
  <si>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</si>
  <si>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</si>
  <si>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</si>
  <si>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</si>
  <si>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</si>
  <si>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</si>
  <si>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</si>
  <si>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</si>
  <si>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</si>
  <si>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</si>
  <si>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</si>
  <si>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</si>
  <si>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</si>
  <si>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</si>
  <si>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</si>
  <si>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</si>
  <si>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</si>
  <si>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</si>
  <si>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</si>
  <si>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</si>
  <si>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</si>
  <si>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</si>
  <si>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</si>
  <si>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</si>
  <si>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</si>
  <si>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</si>
  <si>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</si>
  <si>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</si>
  <si>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</si>
  <si>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</si>
  <si>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</si>
  <si>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</si>
  <si>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</si>
  <si>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</si>
  <si>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</si>
  <si>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</si>
  <si>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</si>
  <si>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</si>
  <si>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</si>
  <si>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</si>
  <si>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</si>
  <si>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</si>
  <si>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</si>
  <si>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</si>
  <si>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</si>
  <si>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</si>
  <si>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</si>
  <si>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</si>
  <si>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</si>
  <si>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</si>
  <si>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</si>
  <si>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</si>
  <si>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</si>
  <si>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</si>
  <si>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</si>
  <si>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</si>
  <si>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</si>
  <si>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</si>
  <si>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</si>
  <si>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</si>
  <si>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</si>
  <si>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</si>
  <si>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</si>
  <si>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</si>
  <si>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</si>
  <si>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</si>
  <si>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</si>
  <si>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</si>
  <si>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</si>
  <si>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</si>
  <si>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</si>
  <si>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</si>
  <si>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</si>
  <si>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</si>
  <si>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</si>
  <si>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</si>
  <si>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</si>
  <si>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</si>
  <si>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</si>
  <si>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</si>
  <si>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</si>
  <si>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</si>
  <si>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</si>
  <si>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</si>
  <si>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</si>
  <si>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</si>
  <si>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</si>
  <si>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</si>
  <si>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</si>
  <si>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</si>
  <si>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</si>
  <si>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</si>
  <si>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</si>
  <si>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</si>
  <si>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</si>
  <si>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</si>
  <si>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</si>
  <si>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</si>
  <si>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</si>
  <si>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</si>
  <si>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</si>
  <si>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</si>
  <si>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</si>
  <si>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</si>
  <si>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</si>
  <si>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</si>
  <si>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</si>
  <si>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</si>
  <si>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</si>
  <si>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</si>
  <si>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</si>
  <si>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</si>
  <si>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</si>
  <si>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</si>
  <si>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</si>
  <si>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</si>
  <si>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</si>
  <si>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</si>
  <si>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</si>
  <si>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</si>
  <si>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</si>
  <si>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</si>
  <si>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</si>
  <si>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</si>
  <si>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</si>
  <si>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</si>
  <si>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</si>
  <si>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</si>
  <si>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</si>
  <si>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</si>
  <si>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</si>
  <si>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</si>
  <si>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</si>
  <si>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</si>
  <si>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</si>
  <si>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</si>
  <si>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</si>
  <si>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</si>
  <si>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</si>
  <si>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</si>
  <si>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</si>
  <si>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</si>
  <si>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</si>
  <si>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</si>
  <si>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</si>
  <si>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</si>
  <si>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</si>
  <si>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</si>
  <si>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</si>
  <si>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</si>
  <si>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</si>
  <si>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</si>
  <si>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</si>
  <si>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</si>
  <si>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</si>
  <si>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</si>
  <si>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</si>
  <si>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</si>
  <si>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</si>
  <si>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</si>
  <si>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</si>
  <si>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</si>
  <si>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</si>
  <si>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</si>
  <si>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</si>
  <si>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</si>
  <si>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</si>
  <si>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</si>
  <si>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</si>
  <si>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</si>
  <si>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</si>
  <si>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</si>
  <si>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</si>
  <si>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</si>
  <si>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</si>
  <si>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</si>
  <si>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</si>
  <si>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</si>
  <si>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</si>
  <si>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</si>
  <si>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</si>
  <si>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</si>
  <si>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</si>
  <si>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</si>
  <si>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</si>
  <si>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</si>
  <si>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</si>
  <si>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</si>
  <si>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</si>
  <si>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</si>
  <si>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</si>
  <si>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</si>
  <si>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</si>
  <si>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</si>
  <si>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</si>
  <si>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</si>
  <si>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</si>
  <si>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</si>
  <si>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</si>
  <si>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</si>
  <si>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</si>
  <si>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</si>
  <si>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</si>
  <si>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</si>
  <si>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</si>
  <si>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</si>
  <si>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</si>
  <si>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</si>
  <si>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</si>
  <si>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</si>
  <si>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</si>
  <si>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</si>
  <si>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</si>
  <si>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</si>
  <si>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</si>
  <si>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</si>
  <si>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</si>
  <si>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</si>
  <si>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</si>
  <si>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</si>
  <si>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</si>
  <si>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</si>
  <si>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</si>
  <si>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</si>
  <si>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</si>
  <si>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</si>
  <si>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</si>
  <si>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</si>
  <si>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</si>
  <si>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</si>
  <si>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</si>
  <si>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</si>
  <si>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</si>
  <si>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</si>
  <si>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</si>
  <si>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</si>
  <si>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</si>
  <si>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</si>
  <si>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</si>
  <si>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</si>
  <si>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</si>
  <si>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</si>
  <si>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</si>
  <si>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</si>
  <si>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</si>
  <si>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</si>
  <si>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</si>
  <si>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</si>
  <si>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</si>
  <si>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</si>
  <si>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</si>
  <si>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</si>
  <si>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</si>
  <si>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</si>
  <si>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</si>
  <si>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</si>
  <si>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</si>
  <si>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</si>
  <si>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</si>
  <si>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</si>
  <si>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</si>
  <si>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</si>
  <si>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</si>
  <si>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</si>
  <si>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</si>
  <si>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</si>
  <si>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</si>
  <si>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</si>
  <si>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</si>
  <si>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</si>
  <si>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</si>
  <si>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</si>
  <si>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</si>
  <si>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</si>
  <si>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</si>
  <si>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</si>
  <si>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</si>
  <si>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</si>
  <si>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</si>
  <si>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</si>
  <si>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</si>
  <si>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</si>
  <si>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</si>
  <si>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</si>
  <si>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</si>
  <si>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</si>
  <si>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</si>
  <si>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</si>
  <si>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</si>
  <si>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</si>
  <si>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</si>
  <si>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</si>
  <si>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</si>
  <si>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</si>
  <si>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</si>
  <si>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</si>
  <si>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</si>
  <si>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</si>
  <si>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</si>
  <si>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</si>
  <si>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</si>
  <si>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</si>
  <si>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</si>
  <si>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</si>
  <si>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</si>
  <si>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</si>
  <si>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</si>
  <si>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</si>
  <si>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</si>
  <si>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</si>
  <si>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</si>
  <si>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</si>
  <si>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</si>
  <si>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</si>
  <si>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</si>
  <si>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</si>
  <si>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</si>
  <si>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</si>
  <si>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</si>
  <si>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</si>
  <si>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</si>
  <si>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</si>
  <si>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</si>
  <si>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</si>
  <si>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</si>
  <si>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</si>
  <si>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</si>
  <si>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</si>
  <si>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</si>
  <si>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</si>
  <si>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</si>
  <si>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</si>
  <si>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</si>
  <si>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</si>
  <si>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</si>
  <si>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</si>
  <si>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</si>
  <si>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</si>
  <si>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</si>
  <si>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</si>
  <si>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</si>
  <si>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</si>
  <si>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</si>
  <si>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</si>
  <si>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</si>
  <si>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</si>
  <si>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</si>
  <si>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</si>
  <si>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</si>
  <si>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</si>
  <si>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</si>
  <si>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</si>
  <si>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</si>
  <si>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</si>
  <si>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</si>
  <si>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</si>
  <si>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</si>
  <si>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</si>
  <si>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</si>
  <si>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</si>
  <si>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</si>
  <si>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</si>
  <si>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</si>
  <si>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</si>
  <si>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</si>
  <si>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</si>
  <si>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</si>
  <si>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</si>
  <si>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</si>
  <si>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</si>
  <si>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</si>
  <si>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</si>
  <si>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</si>
  <si>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</si>
  <si>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</si>
  <si>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</si>
  <si>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</si>
  <si>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</si>
  <si>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</si>
  <si>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</si>
  <si>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</si>
  <si>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</si>
  <si>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</si>
  <si>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</si>
  <si>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</si>
  <si>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</si>
  <si>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</si>
  <si>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</si>
  <si>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</si>
  <si>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</si>
  <si>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</si>
  <si>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</si>
  <si>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</si>
  <si>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</si>
  <si>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</si>
  <si>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</si>
  <si>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</si>
  <si>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</si>
  <si>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</si>
  <si>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</si>
  <si>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</si>
  <si>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</si>
  <si>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</si>
  <si>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</si>
  <si>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</si>
  <si>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</si>
  <si>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</si>
  <si>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</si>
  <si>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</si>
  <si>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</si>
  <si>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</si>
  <si>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</si>
  <si>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</si>
  <si>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</si>
  <si>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</si>
  <si>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</si>
  <si>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</si>
  <si>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</si>
  <si>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</si>
  <si>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</si>
  <si>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</si>
  <si>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</si>
  <si>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</si>
  <si>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</si>
  <si>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</si>
  <si>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</si>
  <si>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</si>
  <si>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</si>
  <si>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</si>
  <si>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</si>
  <si>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</si>
  <si>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</si>
  <si>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</si>
  <si>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</si>
  <si>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</si>
  <si>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</si>
  <si>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</si>
  <si>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</si>
  <si>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</si>
  <si>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</si>
  <si>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</si>
  <si>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</si>
  <si>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</si>
  <si>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</si>
  <si>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</si>
  <si>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</si>
  <si>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</si>
  <si>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</si>
  <si>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</si>
  <si>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</si>
  <si>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</si>
  <si>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</si>
  <si>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</si>
  <si>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</si>
  <si>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</si>
  <si>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</si>
  <si>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</si>
  <si>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</si>
  <si>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</si>
  <si>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</si>
  <si>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</si>
  <si>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</si>
  <si>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</si>
  <si>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</si>
  <si>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</si>
  <si>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</si>
  <si>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</si>
  <si>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</si>
  <si>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</si>
  <si>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</si>
  <si>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</si>
  <si>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</si>
  <si>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</si>
  <si>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</si>
  <si>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</si>
  <si>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</si>
  <si>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</si>
  <si>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</si>
  <si>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</si>
  <si>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</si>
  <si>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</si>
  <si>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</si>
  <si>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</si>
  <si>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</si>
  <si>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</si>
  <si>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</si>
  <si>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</si>
  <si>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</si>
  <si>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</si>
  <si>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</si>
  <si>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</si>
  <si>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</si>
  <si>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</si>
  <si>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</si>
  <si>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</si>
  <si>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</si>
  <si>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</si>
  <si>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</si>
  <si>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</si>
  <si>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</si>
  <si>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</si>
  <si>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</si>
  <si>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</si>
  <si>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</si>
  <si>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</si>
  <si>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</si>
  <si>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</si>
  <si>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</si>
  <si>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</si>
  <si>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</si>
  <si>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</si>
  <si>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</si>
  <si>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</si>
  <si>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</si>
  <si>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</si>
  <si>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</si>
  <si>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</si>
  <si>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</si>
  <si>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</si>
  <si>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</si>
  <si>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</si>
  <si>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</si>
  <si>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</si>
  <si>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</si>
  <si>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</si>
  <si>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</si>
  <si>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</si>
  <si>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</si>
  <si>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</si>
  <si>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</si>
  <si>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</si>
  <si>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</si>
  <si>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</si>
  <si>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</si>
  <si>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</si>
  <si>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</si>
  <si>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</si>
  <si>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</si>
  <si>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</si>
  <si>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</si>
  <si>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</si>
  <si>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</si>
  <si>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</si>
  <si>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</si>
  <si>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</si>
  <si>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</si>
  <si>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</si>
  <si>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</si>
  <si>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</si>
  <si>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</si>
  <si>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</si>
  <si>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</si>
  <si>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</si>
  <si>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</si>
  <si>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</si>
  <si>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</si>
  <si>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</si>
  <si>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</si>
  <si>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</si>
  <si>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</si>
  <si>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</si>
  <si>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</si>
  <si>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</si>
  <si>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</si>
  <si>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</si>
  <si>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</si>
  <si>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</si>
  <si>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</si>
  <si>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</si>
  <si>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</si>
  <si>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</si>
  <si>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</si>
  <si>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</si>
  <si>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</si>
  <si>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</si>
  <si>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</si>
  <si>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</si>
  <si>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</si>
  <si>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</si>
  <si>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</si>
  <si>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</si>
  <si>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</si>
  <si>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</si>
  <si>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</si>
  <si>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</si>
  <si>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</si>
  <si>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</si>
  <si>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</si>
  <si>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</si>
  <si>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</si>
  <si>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</si>
  <si>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</si>
  <si>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</si>
  <si>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</si>
  <si>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</si>
  <si>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</si>
  <si>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</si>
  <si>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</si>
  <si>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</si>
  <si>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</si>
  <si>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</si>
  <si>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</si>
  <si>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</si>
  <si>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</si>
  <si>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</si>
  <si>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</si>
  <si>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</si>
  <si>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</si>
  <si>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</si>
  <si>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</si>
  <si>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</si>
  <si>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</si>
  <si>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</si>
  <si>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</si>
  <si>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</si>
  <si>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</si>
  <si>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</si>
  <si>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</si>
  <si>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</si>
  <si>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</si>
  <si>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</si>
  <si>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</si>
  <si>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</si>
  <si>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</si>
  <si>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</si>
  <si>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</si>
  <si>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</si>
  <si>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</si>
  <si>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</si>
  <si>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</si>
  <si>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</si>
  <si>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</si>
  <si>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</si>
  <si>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</si>
  <si>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</si>
  <si>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</si>
  <si>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</si>
  <si>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</si>
  <si>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</si>
  <si>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</si>
  <si>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</si>
  <si>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</si>
  <si>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</si>
  <si>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</si>
  <si>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</si>
  <si>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</si>
  <si>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</si>
  <si>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</si>
  <si>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</si>
  <si>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</si>
  <si>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</si>
  <si>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</si>
  <si>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</si>
  <si>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</si>
  <si>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</si>
  <si>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</si>
  <si>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</si>
  <si>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</si>
  <si>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</si>
  <si>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</si>
  <si>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</si>
  <si>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</si>
  <si>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</si>
  <si>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</si>
  <si>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</si>
  <si>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</si>
  <si>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</si>
  <si>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</si>
  <si>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</si>
  <si>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</si>
  <si>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</si>
  <si>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</si>
  <si>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</si>
  <si>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</si>
  <si>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</si>
  <si>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</si>
  <si>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</si>
  <si>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</si>
  <si>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</si>
  <si>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</si>
  <si>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</si>
  <si>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</si>
  <si>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</si>
  <si>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</si>
  <si>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</si>
  <si>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</si>
  <si>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</si>
  <si>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</si>
  <si>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</si>
  <si>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</si>
  <si>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</si>
  <si>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</si>
  <si>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</si>
  <si>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</si>
  <si>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</si>
  <si>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</si>
  <si>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</si>
  <si>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</si>
  <si>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</si>
  <si>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</si>
  <si>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</si>
  <si>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</si>
  <si>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</si>
  <si>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</si>
  <si>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</si>
  <si>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</si>
  <si>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</si>
  <si>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</si>
  <si>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</si>
  <si>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</si>
  <si>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</si>
  <si>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</si>
  <si>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</si>
  <si>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</si>
  <si>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</si>
  <si>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</si>
  <si>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</si>
  <si>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</si>
  <si>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</si>
  <si>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</si>
  <si>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</si>
  <si>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</si>
  <si>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</si>
  <si>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</si>
  <si>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</si>
  <si>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</si>
  <si>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</si>
  <si>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</si>
  <si>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</si>
  <si>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</si>
  <si>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</si>
  <si>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</si>
  <si>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</si>
  <si>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</si>
  <si>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</si>
  <si>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</si>
  <si>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</si>
  <si>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</si>
  <si>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</si>
  <si>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</si>
  <si>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</si>
  <si>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</si>
  <si>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</si>
  <si>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</si>
  <si>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</si>
  <si>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</si>
  <si>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</si>
  <si>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</si>
  <si>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</si>
  <si>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</si>
  <si>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</si>
  <si>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</si>
  <si>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</si>
  <si>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</si>
  <si>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</si>
  <si>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</si>
  <si>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</si>
  <si>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</si>
  <si>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</si>
  <si>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</si>
  <si>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</si>
  <si>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</si>
  <si>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</si>
  <si>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</si>
  <si>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</si>
  <si>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</si>
  <si>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</si>
  <si>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</si>
  <si>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</si>
  <si>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</si>
  <si>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</si>
  <si>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</si>
  <si>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</si>
  <si>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</si>
  <si>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</si>
  <si>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</si>
  <si>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</si>
  <si>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</si>
  <si>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</si>
  <si>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</si>
  <si>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</si>
  <si>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</si>
  <si>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</si>
  <si>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</si>
  <si>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</si>
  <si>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</si>
  <si>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</si>
  <si>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</si>
  <si>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</si>
  <si>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</si>
  <si>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</si>
  <si>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</si>
  <si>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</si>
  <si>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</si>
  <si>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</si>
  <si>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</si>
  <si>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</si>
  <si>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</si>
  <si>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</si>
  <si>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</si>
  <si>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</si>
  <si>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</si>
  <si>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</si>
  <si>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</si>
  <si>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</si>
  <si>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</si>
  <si>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</si>
  <si>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</si>
  <si>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</si>
  <si>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</si>
  <si>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</si>
  <si>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</si>
  <si>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</si>
  <si>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</si>
  <si>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</si>
  <si>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</si>
  <si>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</si>
  <si>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</si>
  <si>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</si>
  <si>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</si>
  <si>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</si>
  <si>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</si>
  <si>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</si>
  <si>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</si>
  <si>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</si>
  <si>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</si>
  <si>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</si>
  <si>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</si>
  <si>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</si>
  <si>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</si>
  <si>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</si>
  <si>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</si>
  <si>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</si>
  <si>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</si>
  <si>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</si>
  <si>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</si>
  <si>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</si>
  <si>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</si>
  <si>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</si>
  <si>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</si>
  <si>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</si>
  <si>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</si>
  <si>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</si>
  <si>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</si>
  <si>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</si>
  <si>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</si>
  <si>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</si>
  <si>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</si>
  <si>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</si>
  <si>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</si>
  <si>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</si>
  <si>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</si>
  <si>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</si>
  <si>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</si>
  <si>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</si>
  <si>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</si>
  <si>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</si>
  <si>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</si>
  <si>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</si>
  <si>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</si>
  <si>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</si>
  <si>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</si>
  <si>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</si>
  <si>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</si>
  <si>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</si>
  <si>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</si>
  <si>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</si>
  <si>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</si>
  <si>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</si>
  <si>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</si>
  <si>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</si>
  <si>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</si>
  <si>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</si>
  <si>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</si>
  <si>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</si>
  <si>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</si>
  <si>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</si>
  <si>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</si>
  <si>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</si>
  <si>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</si>
  <si>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</si>
  <si>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</si>
  <si>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</si>
  <si>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</si>
  <si>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</si>
  <si>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</si>
  <si>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</si>
  <si>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</si>
  <si>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</si>
  <si>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</si>
  <si>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</si>
  <si>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</si>
  <si>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</si>
  <si>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</si>
  <si>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</si>
  <si>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</si>
  <si>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</si>
  <si>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</si>
  <si>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</si>
  <si>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</si>
  <si>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</si>
  <si>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</si>
  <si>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</si>
  <si>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</si>
  <si>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</si>
  <si>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</si>
  <si>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</si>
  <si>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</si>
  <si>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</si>
  <si>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</si>
  <si>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</si>
  <si>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</si>
  <si>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</si>
  <si>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</si>
  <si>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</si>
  <si>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</si>
  <si>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</si>
  <si>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</si>
  <si>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</si>
  <si>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</si>
  <si>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</si>
  <si>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</si>
  <si>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</si>
  <si>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</si>
  <si>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</si>
  <si>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</si>
  <si>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</si>
  <si>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</si>
  <si>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</si>
  <si>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</si>
  <si>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</si>
  <si>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</si>
  <si>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</si>
  <si>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</si>
  <si>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</si>
  <si>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</si>
  <si>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</si>
  <si>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</si>
  <si>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</si>
  <si>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</si>
  <si>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</si>
  <si>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</si>
  <si>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</si>
  <si>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</si>
  <si>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</si>
  <si>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</si>
  <si>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</si>
  <si>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</si>
  <si>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</si>
  <si>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</si>
  <si>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</si>
  <si>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</si>
  <si>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</si>
  <si>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</si>
  <si>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</si>
  <si>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</si>
  <si>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</si>
  <si>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</si>
  <si>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</si>
  <si>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</si>
  <si>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</si>
  <si>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</si>
  <si>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</si>
  <si>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</si>
  <si>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</si>
  <si>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</si>
  <si>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</si>
  <si>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</si>
  <si>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</si>
  <si>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</si>
  <si>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</si>
  <si>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</si>
  <si>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</si>
  <si>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</si>
  <si>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</si>
  <si>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</si>
  <si>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</si>
  <si>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</si>
  <si>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</si>
  <si>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</si>
  <si>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</si>
  <si>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</si>
  <si>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</si>
  <si>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</si>
  <si>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</si>
  <si>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</si>
  <si>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</si>
  <si>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</si>
  <si>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</si>
  <si>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</si>
  <si>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</si>
  <si>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</si>
  <si>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</si>
  <si>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</si>
  <si>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</si>
  <si>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</si>
  <si>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</si>
  <si>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</si>
  <si>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</si>
  <si>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</si>
  <si>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</si>
  <si>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</si>
  <si>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</si>
  <si>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</si>
  <si>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</si>
  <si>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</si>
  <si>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</si>
  <si>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</si>
  <si>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</si>
  <si>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</si>
  <si>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</si>
  <si>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</si>
  <si>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</si>
  <si>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</si>
  <si>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</si>
  <si>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</si>
  <si>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</si>
  <si>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</si>
  <si>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</si>
  <si>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</si>
  <si>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</si>
  <si>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</si>
  <si>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</si>
  <si>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</si>
  <si>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</si>
  <si>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</si>
  <si>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</si>
  <si>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</si>
  <si>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</si>
  <si>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</si>
  <si>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</si>
  <si>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</si>
  <si>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</si>
  <si>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</si>
  <si>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</si>
  <si>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</si>
  <si>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</si>
  <si>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</si>
  <si>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</si>
  <si>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</si>
  <si>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</si>
  <si>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</si>
  <si>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</si>
  <si>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</si>
  <si>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</si>
  <si>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</si>
  <si>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</si>
  <si>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</si>
  <si>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</si>
  <si>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</si>
  <si>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</si>
  <si>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</si>
  <si>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</si>
  <si>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</si>
  <si>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</si>
  <si>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</si>
  <si>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</si>
  <si>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</si>
  <si>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</si>
  <si>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</si>
  <si>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</si>
  <si>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</si>
  <si>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</si>
  <si>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</si>
  <si>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</si>
  <si>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</si>
  <si>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</si>
  <si>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</si>
  <si>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</si>
  <si>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</si>
  <si>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</si>
  <si>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</si>
  <si>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</si>
  <si>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</si>
  <si>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</si>
  <si>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</si>
  <si>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</si>
  <si>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</si>
  <si>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</si>
  <si>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</si>
  <si>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</si>
  <si>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</si>
  <si>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</si>
  <si>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</si>
  <si>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</si>
  <si>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</si>
  <si>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</si>
  <si>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</si>
  <si>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</si>
  <si>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</si>
  <si>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</si>
  <si>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</si>
  <si>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</si>
  <si>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</si>
  <si>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</si>
  <si>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</si>
  <si>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</si>
  <si>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</si>
  <si>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</si>
  <si>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</si>
  <si>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</si>
  <si>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</si>
  <si>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</si>
  <si>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</si>
  <si>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</si>
  <si>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</si>
  <si>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</si>
  <si>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</si>
  <si>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</si>
  <si>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</si>
  <si>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</si>
  <si>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</si>
  <si>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</si>
  <si>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</si>
  <si>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</si>
  <si>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</si>
  <si>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</si>
  <si>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</si>
  <si>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</si>
  <si>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</si>
  <si>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</si>
  <si>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</si>
  <si>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</si>
  <si>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</si>
  <si>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</si>
  <si>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</si>
  <si>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</si>
  <si>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</si>
  <si>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</si>
  <si>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</si>
  <si>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</si>
  <si>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</si>
  <si>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</si>
  <si>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</si>
  <si>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</si>
  <si>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</si>
  <si>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</si>
  <si>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</si>
  <si>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</si>
  <si>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</si>
  <si>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</si>
  <si>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</si>
  <si>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</si>
  <si>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</si>
  <si>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</si>
  <si>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</si>
  <si>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</si>
  <si>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</si>
  <si>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</si>
  <si>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</si>
  <si>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</si>
  <si>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</si>
  <si>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</si>
  <si>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</si>
  <si>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</si>
  <si>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</si>
  <si>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</si>
  <si>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</si>
  <si>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</si>
  <si>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</si>
  <si>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</si>
  <si>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</si>
  <si>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</si>
  <si>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</si>
  <si>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</si>
  <si>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</si>
  <si>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</si>
  <si>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</si>
  <si>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</si>
  <si>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</si>
  <si>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</si>
  <si>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</si>
  <si>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</si>
  <si>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</si>
  <si>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</si>
  <si>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</si>
  <si>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</si>
  <si>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</si>
  <si>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</si>
  <si>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</si>
  <si>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</si>
  <si>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</si>
  <si>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</si>
  <si>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</si>
  <si>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</si>
  <si>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</si>
  <si>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</si>
  <si>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</si>
  <si>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</si>
  <si>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</si>
  <si>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</si>
  <si>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</si>
  <si>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</si>
  <si>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</si>
  <si>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</si>
  <si>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</si>
  <si>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</si>
  <si>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</si>
  <si>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</si>
  <si>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</si>
  <si>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</si>
  <si>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</si>
  <si>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</si>
  <si>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</si>
  <si>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</si>
  <si>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</si>
  <si>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</si>
  <si>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</si>
  <si>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</si>
  <si>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</si>
  <si>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</si>
  <si>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</si>
  <si>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</si>
  <si>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</si>
  <si>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</si>
  <si>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</si>
  <si>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</si>
  <si>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</si>
  <si>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</si>
  <si>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</si>
  <si>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</si>
  <si>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</si>
  <si>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</si>
  <si>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</si>
  <si>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</si>
  <si>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</si>
  <si>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</si>
  <si>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</si>
  <si>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</si>
  <si>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</si>
  <si>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</si>
  <si>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</si>
  <si>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</si>
  <si>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</si>
  <si>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</si>
  <si>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</si>
  <si>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</si>
  <si>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</si>
  <si>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</si>
  <si>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</si>
  <si>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</si>
  <si>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</si>
  <si>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</si>
  <si>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</si>
  <si>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</si>
  <si>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</si>
  <si>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</si>
  <si>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</si>
  <si>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</si>
  <si>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</si>
  <si>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</si>
  <si>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</si>
  <si>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</si>
  <si>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</si>
  <si>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</si>
  <si>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</si>
  <si>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</si>
  <si>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</si>
  <si>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</si>
  <si>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</si>
  <si>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</si>
  <si>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</si>
  <si>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</si>
  <si>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</si>
  <si>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</si>
  <si>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</si>
  <si>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</si>
  <si>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</si>
  <si>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</si>
  <si>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</si>
  <si>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</si>
  <si>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</si>
  <si>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</si>
  <si>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</si>
  <si>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</si>
  <si>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</si>
  <si>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</si>
  <si>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</si>
  <si>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</si>
  <si>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</si>
  <si>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</si>
  <si>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</si>
  <si>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</si>
  <si>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</si>
  <si>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</si>
  <si>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</si>
  <si>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</si>
  <si>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</si>
  <si>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</si>
  <si>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</si>
  <si>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</si>
  <si>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</si>
  <si>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</si>
  <si>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</si>
  <si>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</si>
  <si>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</si>
  <si>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</si>
  <si>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</si>
  <si>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</si>
  <si>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</si>
  <si>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</si>
  <si>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</si>
  <si>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</si>
  <si>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</si>
  <si>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</si>
  <si>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</si>
  <si>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</si>
  <si>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</si>
  <si>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</si>
  <si>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</si>
  <si>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</si>
  <si>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</si>
  <si>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</si>
  <si>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</si>
  <si>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</si>
  <si>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</si>
  <si>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</si>
  <si>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</si>
  <si>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</si>
  <si>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</si>
  <si>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</si>
  <si>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</si>
  <si>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</si>
  <si>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</si>
  <si>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</si>
  <si>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</si>
  <si>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</si>
  <si>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</si>
  <si>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</si>
  <si>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</si>
  <si>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</si>
  <si>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</si>
  <si>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</si>
  <si>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</si>
  <si>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</si>
  <si>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</si>
  <si>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</si>
  <si>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</si>
  <si>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</si>
  <si>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</si>
  <si>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</si>
  <si>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</si>
  <si>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</si>
  <si>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</si>
  <si>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</si>
  <si>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</si>
  <si>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</si>
  <si>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</si>
  <si>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</si>
  <si>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</si>
  <si>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</si>
  <si>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</si>
  <si>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</si>
  <si>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</si>
  <si>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</si>
  <si>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</si>
  <si>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</si>
  <si>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</si>
  <si>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</si>
  <si>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</si>
  <si>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</si>
  <si>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</si>
  <si>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</si>
  <si>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</si>
  <si>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</si>
  <si>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</si>
  <si>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</si>
  <si>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</si>
  <si>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</si>
  <si>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</si>
  <si>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</si>
  <si>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</si>
  <si>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</si>
  <si>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</si>
  <si>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</si>
  <si>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</si>
  <si>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</si>
  <si>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</si>
  <si>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</si>
  <si>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</si>
  <si>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</si>
  <si>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</si>
  <si>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</si>
  <si>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</si>
  <si>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</si>
  <si>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</si>
  <si>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</si>
  <si>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</si>
  <si>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</si>
  <si>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</si>
  <si>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</si>
  <si>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</si>
  <si>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</si>
  <si>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</si>
  <si>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</si>
  <si>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</si>
  <si>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</si>
  <si>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</si>
  <si>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</si>
  <si>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</si>
  <si>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</si>
  <si>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</si>
  <si>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</si>
  <si>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</si>
  <si>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</si>
  <si>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</si>
  <si>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</si>
  <si>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</si>
  <si>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</si>
  <si>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</si>
  <si>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</si>
  <si>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</si>
  <si>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</si>
  <si>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</si>
  <si>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</si>
  <si>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</si>
  <si>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</si>
  <si>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</si>
  <si>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</si>
  <si>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</si>
  <si>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</si>
  <si>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</si>
  <si>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</si>
  <si>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</si>
  <si>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</si>
  <si>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</si>
  <si>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</si>
  <si>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</si>
  <si>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</si>
  <si>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</si>
  <si>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</si>
  <si>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</si>
  <si>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</si>
  <si>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</si>
  <si>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</si>
  <si>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</si>
  <si>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</si>
  <si>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</si>
  <si>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</si>
  <si>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</si>
  <si>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</si>
  <si>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</si>
  <si>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</si>
  <si>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</si>
  <si>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</si>
  <si>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</si>
  <si>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</si>
  <si>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</si>
  <si>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</si>
  <si>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</si>
  <si>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</si>
  <si>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</si>
  <si>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</si>
  <si>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</si>
  <si>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</si>
  <si>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</si>
  <si>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</si>
  <si>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</si>
  <si>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</si>
  <si>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</si>
  <si>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</si>
  <si>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</si>
  <si>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</si>
  <si>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</si>
  <si>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</si>
  <si>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</si>
  <si>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</si>
  <si>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</si>
  <si>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</si>
  <si>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</si>
  <si>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</si>
  <si>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</si>
  <si>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</si>
  <si>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</si>
  <si>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</si>
  <si>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</si>
  <si>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</si>
  <si>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</si>
  <si>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</si>
  <si>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</si>
  <si>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</si>
  <si>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</si>
  <si>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</si>
  <si>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</si>
  <si>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</si>
  <si>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</si>
  <si>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</si>
  <si>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</si>
  <si>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</si>
  <si>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</si>
  <si>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</si>
  <si>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</si>
  <si>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</si>
  <si>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</si>
  <si>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</si>
  <si>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</si>
  <si>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</si>
  <si>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</si>
  <si>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</si>
  <si>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</si>
  <si>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</si>
  <si>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</si>
  <si>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</si>
  <si>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</si>
  <si>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</si>
  <si>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</si>
  <si>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</si>
  <si>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</si>
  <si>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</si>
  <si>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</si>
  <si>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</si>
  <si>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</si>
  <si>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</si>
  <si>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</si>
  <si>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</si>
  <si>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</si>
  <si>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</si>
  <si>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</si>
  <si>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</si>
  <si>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</si>
  <si>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</si>
  <si>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</si>
  <si>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</si>
  <si>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</si>
  <si>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</si>
  <si>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</si>
  <si>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</si>
  <si>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</si>
  <si>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</si>
  <si>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</si>
  <si>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</si>
  <si>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</si>
  <si>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</si>
  <si>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</si>
  <si>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</si>
  <si>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</si>
  <si>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</si>
  <si>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</si>
  <si>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</si>
  <si>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</si>
  <si>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</si>
  <si>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</si>
  <si>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</si>
  <si>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</si>
  <si>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</si>
  <si>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</si>
  <si>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</si>
  <si>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</si>
  <si>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</si>
  <si>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</si>
  <si>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</si>
  <si>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</si>
  <si>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</si>
  <si>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</si>
  <si>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</si>
  <si>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</si>
  <si>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</si>
  <si>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</si>
  <si>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</si>
  <si>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</si>
  <si>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</si>
  <si>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</si>
  <si>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</si>
  <si>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</si>
  <si>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</si>
  <si>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</si>
  <si>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</si>
  <si>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</si>
  <si>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</si>
  <si>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</si>
  <si>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</si>
  <si>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</si>
  <si>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</si>
  <si>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</si>
  <si>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</si>
  <si>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</si>
  <si>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</si>
  <si>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</si>
  <si>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</si>
  <si>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</si>
  <si>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</si>
  <si>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</si>
  <si>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</si>
  <si>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</si>
  <si>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</si>
  <si>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</si>
  <si>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</si>
  <si>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</si>
  <si>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</si>
  <si>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</si>
  <si>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</si>
  <si>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</si>
  <si>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</si>
  <si>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</si>
  <si>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</si>
  <si>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</si>
  <si>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</si>
  <si>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</si>
  <si>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</si>
  <si>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</si>
  <si>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</si>
  <si>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</si>
  <si>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</si>
  <si>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</si>
  <si>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</si>
  <si>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</si>
  <si>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</si>
  <si>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</si>
  <si>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</si>
  <si>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</si>
  <si>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</si>
  <si>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</si>
  <si>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</si>
  <si>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</si>
  <si>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</si>
  <si>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</si>
  <si>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</si>
  <si>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</si>
  <si>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</si>
  <si>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</si>
  <si>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</si>
  <si>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</si>
  <si>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</si>
  <si>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</si>
  <si>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</si>
  <si>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</si>
  <si>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</si>
  <si>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</si>
  <si>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</si>
  <si>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</si>
  <si>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</si>
  <si>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</si>
  <si>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</si>
  <si>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</si>
  <si>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</si>
  <si>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</si>
  <si>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</si>
  <si>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</si>
  <si>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</si>
  <si>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</si>
  <si>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</si>
  <si>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</si>
  <si>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</si>
  <si>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</si>
  <si>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</si>
  <si>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</si>
  <si>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</si>
  <si>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</si>
  <si>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</si>
  <si>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</si>
  <si>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</si>
  <si>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</si>
  <si>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</si>
  <si>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</si>
  <si>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</si>
  <si>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</si>
  <si>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</si>
  <si>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</si>
  <si>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</si>
  <si>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</si>
  <si>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</si>
  <si>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</si>
  <si>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</si>
  <si>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</si>
  <si>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</si>
  <si>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</si>
  <si>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</si>
  <si>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</si>
  <si>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</si>
  <si>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</si>
  <si>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</si>
  <si>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</si>
  <si>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</si>
  <si>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</si>
  <si>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</si>
  <si>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</si>
  <si>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</si>
  <si>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</si>
  <si>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</si>
  <si>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</si>
  <si>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</si>
  <si>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</si>
  <si>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</si>
  <si>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</si>
  <si>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</si>
  <si>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</si>
  <si>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</si>
  <si>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</si>
  <si>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</si>
  <si>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</si>
  <si>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</si>
  <si>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</si>
  <si>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</si>
  <si>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</si>
  <si>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</si>
  <si>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</si>
  <si>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</si>
  <si>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</si>
  <si>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</si>
  <si>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</si>
  <si>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</si>
  <si>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</si>
  <si>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</si>
  <si>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</si>
  <si>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</si>
  <si>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</si>
  <si>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</si>
  <si>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</si>
  <si>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</si>
  <si>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</si>
  <si>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</si>
  <si>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</si>
  <si>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</si>
  <si>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</si>
  <si>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</si>
  <si>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</si>
  <si>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</si>
  <si>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</si>
  <si>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</si>
  <si>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</si>
  <si>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</si>
  <si>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</si>
  <si>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</si>
  <si>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</si>
  <si>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</si>
  <si>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</si>
  <si>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</si>
  <si>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</si>
  <si>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</si>
  <si>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</si>
  <si>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</si>
  <si>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</si>
  <si>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</si>
  <si>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</si>
  <si>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</si>
  <si>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</si>
  <si>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</si>
  <si>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</si>
  <si>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</si>
  <si>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</si>
  <si>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</si>
  <si>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</si>
  <si>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</si>
  <si>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</si>
  <si>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</si>
  <si>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</si>
  <si>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</si>
  <si>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</si>
  <si>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</si>
  <si>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</si>
  <si>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</si>
  <si>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</si>
  <si>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</si>
  <si>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</si>
  <si>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</si>
  <si>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</si>
  <si>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</si>
  <si>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</si>
  <si>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</si>
  <si>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</si>
  <si>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</si>
  <si>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</si>
  <si>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</si>
  <si>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</si>
  <si>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</si>
  <si>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</si>
  <si>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</si>
  <si>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</si>
  <si>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</si>
  <si>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</si>
  <si>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</si>
  <si>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</si>
  <si>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</si>
  <si>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</si>
  <si>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</si>
  <si>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</si>
  <si>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</si>
  <si>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</si>
  <si>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</si>
  <si>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</si>
  <si>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</si>
  <si>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</si>
  <si>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</si>
  <si>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</si>
  <si>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</si>
  <si>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</si>
  <si>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</si>
  <si>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</si>
  <si>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</si>
  <si>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</si>
  <si>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</si>
  <si>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</si>
  <si>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</si>
  <si>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</si>
  <si>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</si>
  <si>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</si>
  <si>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</si>
  <si>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</si>
  <si>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</si>
  <si>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</si>
  <si>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</si>
  <si>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</si>
  <si>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</si>
  <si>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</si>
  <si>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</si>
  <si>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</si>
  <si>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</si>
  <si>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</si>
  <si>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</si>
  <si>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</si>
  <si>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</si>
  <si>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</si>
  <si>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</si>
  <si>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</si>
  <si>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</si>
  <si>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</si>
  <si>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</si>
  <si>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</si>
  <si>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</si>
  <si>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</si>
  <si>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</si>
  <si>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</si>
  <si>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</si>
  <si>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</si>
  <si>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</si>
  <si>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</si>
  <si>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</si>
  <si>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</si>
  <si>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</si>
  <si>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</si>
  <si>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</si>
  <si>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</si>
  <si>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</si>
  <si>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</si>
  <si>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</si>
  <si>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</si>
  <si>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</si>
  <si>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</si>
  <si>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</si>
  <si>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</si>
  <si>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</si>
  <si>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</si>
  <si>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</si>
  <si>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</si>
  <si>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</si>
  <si>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</si>
  <si>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</si>
  <si>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</si>
  <si>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</si>
  <si>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</si>
  <si>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</si>
  <si>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</si>
  <si>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</si>
  <si>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</si>
  <si>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</si>
  <si>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</si>
  <si>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</si>
  <si>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</si>
  <si>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</si>
  <si>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</si>
  <si>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</si>
  <si>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</si>
  <si>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</si>
  <si>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</si>
  <si>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</si>
  <si>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</si>
  <si>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</si>
  <si>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</si>
  <si>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</si>
  <si>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</si>
  <si>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</si>
  <si>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</si>
  <si>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</si>
  <si>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</si>
  <si>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</si>
  <si>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</si>
  <si>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</si>
  <si>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</si>
  <si>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</si>
  <si>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</si>
  <si>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</si>
  <si>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</si>
  <si>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</si>
  <si>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</si>
  <si>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</si>
  <si>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</si>
  <si>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</si>
  <si>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</si>
  <si>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</si>
  <si>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</si>
  <si>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</si>
  <si>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</si>
  <si>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</si>
  <si>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</si>
  <si>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</si>
  <si>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</si>
  <si>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</si>
  <si>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</si>
  <si>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</si>
  <si>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</si>
  <si>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</si>
  <si>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</si>
  <si>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</si>
  <si>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</si>
  <si>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</si>
  <si>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</si>
  <si>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</si>
  <si>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</si>
  <si>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</si>
  <si>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</si>
  <si>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</si>
  <si>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</si>
  <si>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</si>
  <si>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</si>
  <si>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</si>
  <si>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</si>
  <si>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</si>
  <si>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</si>
  <si>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</si>
  <si>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</si>
  <si>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</si>
  <si>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</si>
  <si>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</si>
  <si>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</si>
  <si>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</si>
  <si>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</si>
  <si>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</si>
  <si>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</si>
  <si>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</si>
  <si>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</si>
  <si>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</si>
  <si>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</si>
  <si>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</si>
  <si>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</si>
  <si>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</si>
  <si>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</si>
  <si>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</si>
  <si>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</si>
  <si>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</si>
  <si>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</si>
  <si>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</si>
  <si>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</si>
  <si>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</si>
  <si>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</si>
  <si>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</si>
  <si>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</si>
  <si>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</si>
  <si>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</si>
  <si>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</si>
  <si>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</si>
  <si>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</si>
  <si>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</si>
  <si>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</si>
  <si>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</si>
  <si>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</si>
  <si>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</si>
  <si>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</si>
  <si>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</si>
  <si>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</si>
  <si>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</si>
  <si>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</si>
  <si>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</si>
  <si>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</si>
  <si>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</si>
  <si>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</si>
  <si>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</si>
  <si>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</si>
  <si>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</si>
  <si>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</si>
  <si>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</si>
  <si>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</si>
  <si>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</si>
  <si>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</si>
  <si>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</si>
  <si>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</si>
  <si>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</si>
  <si>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</si>
  <si>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</si>
  <si>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</si>
  <si>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</si>
  <si>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</si>
  <si>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</si>
  <si>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</si>
  <si>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</si>
  <si>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</si>
  <si>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</si>
  <si>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</si>
  <si>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</si>
  <si>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</si>
  <si>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</si>
  <si>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</si>
  <si>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</si>
  <si>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</si>
  <si>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</si>
  <si>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</si>
  <si>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</si>
  <si>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</si>
  <si>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</si>
  <si>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</si>
  <si>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</si>
  <si>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</si>
  <si>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</si>
  <si>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</si>
  <si>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</si>
  <si>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</si>
  <si>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</si>
  <si>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</si>
  <si>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</si>
  <si>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</si>
  <si>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</si>
  <si>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</si>
  <si>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</si>
  <si>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</si>
  <si>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</si>
  <si>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</si>
  <si>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</si>
  <si>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</si>
  <si>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</si>
  <si>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</si>
  <si>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</si>
  <si>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</si>
  <si>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</si>
  <si>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</si>
  <si>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</si>
  <si>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</si>
  <si>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</si>
  <si>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</si>
  <si>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</si>
  <si>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</si>
  <si>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</si>
  <si>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</si>
  <si>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</si>
  <si>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</si>
  <si>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</si>
  <si>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</si>
  <si>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</si>
  <si>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</si>
  <si>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</si>
  <si>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</si>
  <si>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</si>
  <si>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</si>
  <si>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</si>
  <si>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</si>
  <si>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</si>
  <si>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</si>
  <si>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</si>
  <si>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</si>
  <si>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</si>
  <si>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</si>
  <si>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</si>
  <si>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</si>
  <si>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</si>
  <si>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</si>
  <si>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</si>
  <si>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</si>
  <si>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</si>
  <si>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</si>
  <si>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</si>
  <si>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</si>
  <si>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</si>
  <si>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</si>
  <si>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</si>
  <si>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</si>
  <si>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</si>
  <si>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</si>
  <si>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</si>
  <si>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</si>
  <si>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</si>
  <si>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</si>
  <si>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</si>
  <si>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</si>
  <si>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</si>
  <si>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</si>
  <si>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</si>
  <si>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</si>
  <si>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</si>
  <si>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</si>
  <si>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</si>
  <si>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</si>
  <si>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</si>
  <si>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</si>
  <si>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</si>
  <si>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</si>
  <si>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</si>
  <si>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</si>
  <si>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</si>
  <si>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</si>
  <si>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</si>
  <si>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</si>
  <si>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</si>
  <si>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</si>
  <si>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</si>
  <si>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</si>
  <si>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</si>
  <si>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</si>
  <si>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</si>
  <si>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</si>
  <si>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</si>
  <si>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</si>
  <si>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</si>
  <si>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</si>
  <si>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</si>
  <si>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</si>
  <si>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</si>
  <si>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</si>
  <si>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</si>
  <si>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</si>
  <si>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</si>
  <si>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</si>
  <si>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</si>
  <si>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</si>
  <si>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</si>
  <si>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</si>
  <si>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</si>
  <si>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</si>
  <si>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</si>
  <si>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</si>
  <si>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</si>
  <si>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</si>
  <si>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</si>
  <si>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</si>
  <si>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</si>
  <si>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</si>
  <si>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</si>
  <si>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</si>
  <si>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</si>
  <si>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</si>
  <si>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</si>
  <si>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</si>
  <si>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</si>
  <si>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</si>
  <si>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</si>
  <si>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</si>
  <si>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</si>
  <si>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</si>
  <si>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</si>
  <si>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</si>
  <si>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</si>
  <si>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</si>
  <si>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</si>
  <si>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</si>
  <si>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</si>
  <si>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</si>
  <si>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</si>
  <si>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</si>
  <si>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</si>
  <si>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</si>
  <si>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</si>
  <si>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</si>
  <si>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</si>
  <si>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</si>
  <si>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</si>
  <si>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</si>
  <si>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</si>
  <si>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</si>
  <si>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</si>
  <si>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</si>
  <si>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</si>
  <si>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</si>
  <si>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</si>
  <si>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</si>
  <si>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</si>
  <si>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</si>
  <si>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</si>
  <si>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</si>
  <si>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</si>
  <si>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</si>
  <si>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</si>
  <si>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</si>
  <si>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</si>
  <si>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</si>
  <si>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</si>
  <si>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</si>
  <si>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</si>
  <si>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</si>
  <si>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</si>
  <si>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</si>
  <si>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</si>
  <si>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</si>
  <si>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</si>
  <si>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</si>
  <si>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</si>
  <si>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</si>
  <si>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</si>
  <si>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</si>
  <si>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</si>
  <si>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</si>
  <si>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</si>
  <si>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</si>
  <si>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</si>
  <si>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</si>
  <si>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</si>
  <si>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</si>
  <si>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</si>
  <si>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</si>
  <si>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</si>
  <si>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</si>
  <si>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</si>
  <si>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</si>
  <si>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</si>
  <si>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</si>
  <si>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</si>
  <si>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</si>
  <si>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</si>
  <si>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</si>
  <si>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</si>
  <si>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</si>
  <si>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</si>
  <si>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</si>
  <si>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</si>
  <si>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</si>
  <si>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</si>
  <si>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</si>
  <si>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</si>
  <si>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</si>
  <si>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</si>
  <si>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</si>
  <si>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</si>
  <si>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</si>
  <si>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</si>
  <si>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</si>
  <si>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</si>
  <si>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</si>
  <si>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</si>
  <si>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</si>
  <si>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</si>
  <si>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</si>
  <si>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</si>
  <si>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</si>
  <si>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</si>
  <si>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</si>
  <si>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</si>
  <si>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</si>
  <si>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</si>
  <si>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</si>
  <si>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</si>
  <si>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</si>
  <si>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</si>
  <si>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</si>
  <si>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</si>
  <si>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</si>
  <si>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</si>
  <si>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</si>
  <si>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</si>
  <si>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</si>
  <si>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</si>
  <si>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</si>
  <si>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</si>
  <si>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</si>
  <si>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</si>
  <si>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</si>
  <si>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</si>
  <si>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</si>
  <si>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</si>
  <si>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</si>
  <si>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</si>
  <si>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</si>
  <si>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</si>
  <si>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</si>
  <si>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</si>
  <si>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</si>
  <si>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</si>
  <si>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</si>
  <si>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</si>
  <si>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</si>
  <si>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</si>
  <si>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</si>
  <si>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</si>
  <si>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</si>
  <si>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</si>
  <si>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</si>
  <si>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</si>
  <si>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</si>
  <si>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</si>
  <si>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</si>
  <si>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</si>
  <si>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</si>
  <si>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</si>
  <si>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</si>
  <si>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</si>
  <si>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</si>
  <si>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</si>
  <si>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</si>
  <si>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</si>
  <si>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</si>
  <si>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</si>
  <si>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</si>
  <si>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</si>
  <si>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</si>
  <si>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</si>
  <si>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</si>
  <si>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</si>
  <si>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</si>
  <si>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</si>
  <si>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</si>
  <si>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</si>
  <si>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</si>
  <si>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</si>
  <si>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</si>
  <si>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</si>
  <si>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</si>
  <si>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</si>
  <si>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</si>
  <si>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</si>
  <si>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</si>
  <si>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</si>
  <si>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</si>
  <si>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</si>
  <si>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</si>
  <si>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</si>
  <si>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</si>
  <si>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</si>
  <si>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</si>
  <si>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</si>
  <si>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</si>
  <si>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</si>
  <si>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</si>
  <si>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</si>
  <si>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</si>
  <si>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</si>
  <si>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</si>
  <si>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</si>
  <si>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</si>
  <si>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</si>
  <si>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</si>
  <si>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</si>
  <si>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</si>
  <si>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</si>
  <si>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</si>
  <si>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</si>
  <si>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</si>
  <si>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</si>
  <si>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</si>
  <si>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</si>
  <si>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</si>
  <si>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</si>
  <si>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</si>
  <si>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</si>
  <si>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</si>
  <si>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</si>
  <si>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</si>
  <si>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</si>
  <si>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</si>
  <si>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</si>
  <si>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</si>
  <si>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</si>
  <si>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</si>
  <si>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</si>
  <si>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</si>
  <si>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</si>
  <si>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</si>
  <si>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</si>
  <si>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</si>
  <si>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</si>
  <si>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</si>
  <si>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</si>
  <si>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</si>
  <si>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</si>
  <si>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</si>
  <si>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</si>
  <si>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</si>
  <si>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</si>
  <si>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</si>
  <si>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</si>
  <si>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</si>
  <si>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</si>
  <si>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</si>
  <si>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</si>
  <si>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</si>
  <si>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</si>
  <si>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</si>
  <si>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</si>
  <si>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</si>
  <si>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</si>
  <si>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</si>
  <si>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</si>
  <si>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</si>
  <si>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</si>
  <si>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</si>
  <si>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</si>
  <si>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</si>
  <si>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</si>
  <si>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</si>
  <si>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</si>
  <si>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</si>
  <si>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</si>
  <si>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</si>
  <si>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</si>
  <si>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</si>
  <si>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</si>
  <si>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</si>
  <si>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</si>
  <si>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</si>
  <si>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</si>
  <si>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</si>
  <si>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</si>
  <si>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</si>
  <si>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</si>
  <si>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</si>
  <si>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</si>
  <si>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</si>
  <si>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</si>
  <si>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</si>
  <si>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</si>
  <si>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</si>
  <si>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</si>
  <si>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</si>
  <si>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</si>
  <si>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</si>
  <si>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</si>
  <si>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</si>
  <si>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</si>
  <si>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</si>
  <si>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</si>
  <si>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</si>
  <si>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</si>
  <si>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</si>
  <si>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</si>
  <si>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</si>
  <si>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</si>
  <si>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</si>
  <si>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</si>
  <si>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</si>
  <si>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</si>
  <si>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</si>
  <si>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</si>
  <si>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</si>
  <si>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</si>
  <si>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</si>
  <si>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</si>
  <si>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</si>
  <si>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</si>
  <si>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</si>
  <si>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</si>
  <si>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</si>
  <si>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</si>
  <si>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</si>
  <si>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</si>
  <si>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</si>
  <si>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</si>
  <si>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</si>
  <si>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</si>
  <si>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</si>
  <si>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</si>
  <si>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</si>
  <si>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</si>
  <si>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</si>
  <si>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</si>
  <si>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</si>
  <si>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</si>
  <si>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</si>
  <si>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</si>
  <si>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</si>
  <si>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</si>
  <si>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</si>
  <si>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</si>
  <si>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</si>
  <si>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</si>
  <si>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</si>
  <si>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</si>
  <si>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</si>
  <si>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</si>
  <si>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</si>
  <si>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</si>
  <si>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</si>
  <si>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</si>
  <si>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</si>
  <si>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</si>
  <si>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</si>
  <si>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</si>
  <si>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</si>
  <si>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</si>
  <si>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</si>
  <si>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</si>
  <si>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</si>
  <si>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</si>
  <si>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</si>
  <si>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</si>
  <si>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</si>
  <si>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</si>
  <si>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</si>
  <si>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</si>
  <si>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</si>
  <si>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</si>
  <si>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</si>
  <si>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</si>
  <si>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</si>
  <si>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</si>
  <si>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</si>
  <si>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</si>
  <si>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</si>
  <si>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</si>
  <si>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</si>
  <si>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</si>
  <si>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</si>
  <si>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</si>
  <si>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</si>
  <si>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</si>
  <si>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</si>
  <si>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</si>
  <si>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</si>
  <si>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</si>
  <si>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</si>
  <si>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</si>
  <si>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</si>
  <si>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</si>
  <si>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</si>
  <si>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</si>
  <si>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</si>
  <si>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</si>
  <si>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</si>
  <si>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</si>
  <si>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</si>
  <si>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</si>
  <si>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</si>
  <si>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</si>
  <si>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</si>
  <si>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</si>
  <si>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</si>
  <si>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</si>
  <si>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</si>
  <si>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</si>
  <si>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</si>
  <si>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</si>
  <si>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</si>
  <si>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</si>
  <si>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</si>
  <si>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</si>
  <si>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</si>
  <si>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</si>
  <si>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</si>
  <si>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</si>
  <si>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</si>
  <si>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</si>
  <si>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</si>
  <si>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</si>
  <si>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</si>
  <si>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</si>
  <si>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</si>
  <si>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</si>
  <si>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</si>
  <si>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</si>
  <si>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</si>
  <si>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</si>
  <si>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</si>
  <si>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</si>
  <si>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</si>
  <si>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</si>
  <si>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</si>
  <si>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</si>
  <si>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</si>
  <si>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</si>
  <si>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</si>
  <si>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</si>
  <si>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</si>
  <si>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</si>
  <si>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</si>
  <si>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</si>
  <si>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</si>
  <si>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</si>
  <si>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</si>
  <si>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</si>
  <si>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</si>
  <si>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</si>
  <si>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</si>
  <si>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</si>
  <si>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</si>
  <si>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</si>
  <si>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</si>
  <si>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</si>
  <si>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</si>
  <si>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</si>
  <si>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</si>
  <si>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</si>
  <si>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</si>
  <si>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</si>
  <si>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</si>
  <si>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</si>
  <si>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</si>
  <si>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</si>
  <si>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</si>
  <si>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</si>
  <si>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</si>
  <si>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</si>
  <si>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</si>
  <si>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</si>
  <si>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</si>
  <si>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</si>
  <si>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</si>
  <si>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</si>
  <si>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</si>
  <si>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</si>
  <si>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</si>
  <si>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</si>
  <si>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</si>
  <si>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</si>
  <si>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</si>
  <si>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</si>
  <si>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</si>
  <si>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</si>
  <si>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</si>
  <si>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</si>
  <si>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</si>
  <si>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</si>
  <si>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</si>
  <si>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</si>
  <si>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</si>
  <si>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</si>
  <si>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</si>
  <si>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</si>
  <si>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</si>
  <si>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</si>
  <si>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</si>
  <si>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</si>
  <si>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</si>
  <si>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</si>
  <si>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</si>
  <si>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</si>
  <si>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</si>
  <si>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</si>
  <si>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</si>
  <si>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</si>
  <si>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</si>
  <si>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</si>
  <si>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</si>
  <si>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</si>
  <si>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</si>
  <si>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</si>
  <si>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</si>
  <si>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</si>
  <si>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</si>
  <si>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</si>
  <si>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</si>
  <si>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</si>
  <si>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</si>
  <si>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</si>
  <si>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</si>
  <si>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</si>
  <si>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</si>
  <si>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</si>
  <si>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</si>
  <si>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</si>
  <si>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</si>
  <si>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</si>
  <si>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</si>
  <si>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</si>
  <si>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</si>
  <si>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</si>
  <si>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</si>
  <si>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</si>
  <si>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</si>
  <si>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</si>
  <si>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</si>
  <si>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</si>
  <si>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</si>
  <si>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</si>
  <si>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</si>
  <si>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</si>
  <si>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</si>
  <si>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</si>
  <si>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</si>
  <si>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</si>
  <si>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</si>
  <si>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</si>
  <si>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</si>
  <si>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</si>
  <si>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</si>
  <si>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</si>
  <si>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</si>
  <si>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</si>
  <si>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</si>
  <si>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</si>
  <si>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</si>
  <si>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</si>
  <si>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</si>
  <si>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</si>
  <si>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</si>
  <si>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</si>
  <si>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</si>
  <si>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</si>
  <si>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</si>
  <si>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</si>
  <si>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</si>
  <si>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</si>
  <si>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</si>
  <si>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</si>
  <si>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</si>
  <si>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</si>
  <si>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</si>
  <si>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</si>
  <si>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</si>
  <si>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</si>
  <si>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</si>
  <si>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</si>
  <si>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</si>
  <si>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</si>
  <si>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</si>
  <si>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</si>
  <si>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</si>
  <si>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</si>
  <si>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</si>
  <si>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</si>
  <si>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</si>
  <si>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</si>
  <si>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</si>
  <si>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</si>
  <si>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</si>
  <si>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</si>
  <si>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</si>
  <si>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</si>
  <si>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</si>
  <si>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</si>
  <si>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</si>
  <si>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</si>
  <si>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</si>
  <si>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</si>
  <si>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</si>
  <si>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</si>
  <si>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</si>
  <si>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</si>
  <si>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</si>
  <si>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</si>
  <si>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</si>
  <si>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</si>
  <si>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</si>
  <si>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</si>
  <si>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</si>
  <si>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</si>
  <si>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</si>
  <si>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</si>
  <si>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</si>
  <si>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</si>
  <si>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</si>
  <si>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</si>
  <si>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</si>
  <si>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</si>
  <si>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</si>
  <si>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</si>
  <si>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</si>
  <si>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</si>
  <si>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</si>
  <si>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</si>
  <si>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</si>
  <si>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</si>
  <si>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</si>
  <si>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</si>
  <si>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</si>
  <si>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</si>
  <si>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</si>
  <si>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</si>
  <si>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</si>
  <si>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</si>
  <si>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</si>
  <si>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</si>
  <si>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</si>
  <si>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</si>
  <si>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</si>
  <si>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</si>
  <si>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</si>
  <si>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</si>
  <si>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</si>
  <si>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</si>
  <si>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</si>
  <si>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</si>
  <si>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</si>
  <si>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</si>
  <si>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</si>
  <si>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</si>
  <si>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</si>
  <si>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</si>
  <si>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</si>
  <si>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</si>
  <si>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</si>
  <si>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</si>
  <si>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</si>
  <si>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</si>
  <si>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</si>
  <si>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</si>
  <si>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</si>
  <si>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</si>
  <si>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</si>
  <si>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</si>
  <si>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</si>
  <si>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</si>
  <si>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</si>
  <si>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</si>
  <si>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</si>
  <si>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</si>
  <si>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</si>
  <si>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</si>
  <si>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</si>
  <si>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</si>
  <si>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</si>
  <si>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</si>
  <si>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</si>
  <si>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</si>
  <si>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</si>
  <si>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</si>
  <si>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</si>
  <si>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</si>
  <si>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</si>
  <si>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</si>
  <si>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</si>
  <si>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</si>
  <si>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</si>
  <si>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</si>
  <si>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</si>
  <si>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</si>
  <si>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</si>
  <si>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</si>
  <si>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</si>
  <si>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</si>
  <si>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</si>
  <si>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</si>
  <si>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</si>
  <si>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</si>
  <si>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</si>
  <si>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</si>
  <si>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</si>
  <si>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</si>
  <si>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</si>
  <si>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</si>
  <si>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</si>
  <si>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</si>
  <si>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</si>
  <si>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</si>
  <si>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</si>
  <si>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</si>
  <si>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</si>
  <si>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</si>
  <si>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</si>
  <si>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</si>
  <si>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</si>
  <si>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</si>
  <si>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</si>
  <si>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</si>
  <si>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</si>
  <si>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</si>
  <si>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</si>
  <si>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</si>
  <si>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</si>
  <si>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</si>
  <si>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</si>
  <si>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</si>
  <si>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</si>
  <si>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</si>
  <si>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</si>
  <si>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</si>
  <si>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</si>
  <si>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</si>
  <si>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</si>
  <si>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</si>
  <si>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</si>
  <si>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</si>
  <si>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</si>
  <si>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</si>
  <si>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</si>
  <si>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</si>
  <si>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</si>
  <si>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</si>
  <si>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</si>
  <si>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</si>
  <si>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</si>
  <si>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</si>
  <si>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</si>
  <si>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</si>
  <si>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</si>
  <si>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</si>
  <si>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</si>
  <si>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</si>
  <si>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</si>
  <si>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</si>
  <si>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</si>
  <si>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</si>
  <si>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</si>
  <si>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</si>
  <si>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</si>
  <si>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</si>
  <si>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</si>
  <si>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</si>
  <si>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</si>
  <si>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</si>
  <si>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</si>
  <si>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</si>
  <si>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</si>
  <si>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</si>
  <si>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</si>
  <si>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</si>
  <si>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</si>
  <si>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</si>
  <si>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</si>
  <si>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</si>
  <si>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</si>
  <si>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</si>
  <si>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</si>
  <si>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</si>
  <si>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</si>
  <si>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</si>
  <si>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</si>
  <si>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</si>
  <si>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</si>
  <si>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</si>
  <si>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</si>
  <si>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</si>
  <si>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</si>
  <si>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</si>
  <si>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</si>
  <si>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</si>
  <si>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</si>
  <si>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</si>
  <si>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</si>
  <si>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</si>
  <si>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</si>
  <si>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</si>
  <si>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</si>
  <si>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</si>
  <si>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</si>
  <si>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</si>
  <si>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</si>
  <si>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</si>
  <si>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</si>
  <si>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</si>
  <si>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</si>
  <si>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</si>
  <si>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</si>
  <si>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</si>
  <si>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</si>
  <si>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</si>
  <si>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</si>
  <si>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</si>
  <si>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</si>
  <si>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</si>
  <si>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</si>
  <si>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</si>
  <si>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</si>
  <si>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</si>
  <si>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</si>
  <si>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</si>
  <si>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</si>
  <si>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</si>
  <si>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</si>
  <si>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</si>
  <si>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</si>
  <si>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</si>
  <si>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</si>
  <si>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</si>
  <si>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</si>
  <si>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</si>
  <si>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</si>
  <si>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</si>
  <si>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</si>
  <si>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</si>
  <si>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</si>
  <si>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</si>
  <si>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</si>
  <si>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</si>
  <si>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</si>
  <si>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</si>
  <si>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</si>
  <si>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</si>
  <si>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</si>
  <si>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</si>
  <si>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</si>
  <si>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</si>
  <si>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</si>
  <si>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</si>
  <si>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</si>
  <si>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</si>
  <si>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</si>
  <si>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</si>
  <si>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</si>
  <si>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</si>
  <si>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</si>
  <si>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</si>
  <si>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</si>
  <si>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</si>
  <si>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</si>
  <si>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</si>
  <si>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</si>
  <si>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</si>
  <si>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</si>
  <si>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</si>
  <si>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</si>
  <si>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</si>
  <si>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</si>
  <si>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</si>
  <si>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</si>
  <si>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</si>
  <si>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</si>
  <si>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</si>
  <si>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</si>
  <si>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</si>
  <si>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</si>
  <si>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</si>
  <si>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</si>
  <si>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</si>
  <si>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</si>
  <si>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</si>
  <si>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</si>
  <si>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</si>
  <si>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</si>
  <si>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</si>
  <si>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</si>
  <si>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</si>
  <si>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</si>
  <si>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</si>
  <si>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</si>
  <si>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</si>
  <si>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</si>
  <si>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</si>
  <si>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</si>
  <si>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</si>
  <si>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</si>
  <si>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</si>
  <si>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</si>
  <si>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</si>
  <si>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</si>
  <si>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</si>
  <si>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</si>
  <si>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</si>
  <si>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</si>
  <si>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</si>
  <si>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</si>
  <si>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</si>
  <si>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</si>
  <si>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</si>
  <si>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</si>
  <si>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</si>
  <si>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</si>
  <si>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</si>
  <si>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</si>
  <si>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</si>
  <si>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</si>
  <si>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</si>
  <si>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</si>
  <si>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</si>
  <si>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</si>
  <si>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</si>
  <si>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</si>
  <si>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</si>
  <si>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</si>
  <si>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</si>
  <si>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</si>
  <si>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</si>
  <si>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</si>
  <si>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</si>
  <si>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</si>
  <si>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</si>
  <si>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</si>
  <si>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</si>
  <si>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</si>
  <si>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</si>
  <si>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</si>
  <si>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</si>
  <si>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</si>
  <si>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</si>
  <si>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</si>
  <si>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</si>
  <si>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</si>
  <si>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</si>
  <si>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</si>
  <si>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</si>
  <si>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</si>
  <si>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</si>
  <si>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</si>
  <si>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</si>
  <si>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</si>
  <si>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</si>
  <si>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</si>
  <si>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</si>
  <si>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</si>
  <si>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</si>
  <si>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</si>
  <si>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</si>
  <si>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</si>
  <si>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</si>
  <si>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</si>
  <si>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</si>
  <si>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</si>
  <si>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</si>
  <si>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</si>
  <si>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</si>
  <si>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</si>
  <si>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</si>
  <si>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</si>
  <si>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</si>
  <si>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</si>
  <si>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</si>
  <si>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</si>
  <si>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</si>
  <si>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</si>
  <si>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</si>
  <si>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</si>
  <si>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</si>
  <si>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</si>
  <si>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</si>
  <si>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</si>
  <si>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</si>
  <si>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</si>
  <si>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</si>
  <si>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</si>
  <si>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</si>
  <si>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</si>
  <si>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</si>
  <si>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</si>
  <si>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</si>
  <si>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</si>
  <si>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</si>
  <si>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</si>
  <si>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</si>
  <si>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</si>
  <si>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</si>
  <si>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</si>
  <si>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</si>
  <si>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</si>
  <si>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</si>
  <si>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</si>
  <si>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</si>
  <si>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</si>
  <si>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</si>
  <si>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</si>
  <si>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</si>
  <si>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</si>
  <si>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</si>
  <si>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</si>
  <si>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</si>
  <si>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</si>
  <si>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</si>
  <si>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</si>
  <si>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</si>
  <si>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</si>
  <si>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</si>
  <si>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</si>
  <si>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</si>
  <si>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</si>
  <si>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</si>
  <si>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</si>
  <si>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</si>
  <si>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</si>
  <si>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</si>
  <si>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</si>
  <si>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</si>
  <si>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</si>
  <si>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</si>
  <si>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</si>
  <si>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</si>
  <si>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</si>
  <si>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</si>
  <si>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</si>
  <si>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</si>
  <si>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</si>
  <si>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</si>
  <si>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</si>
  <si>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</si>
  <si>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</si>
  <si>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</si>
  <si>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</si>
  <si>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</si>
  <si>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</si>
  <si>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</si>
  <si>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</si>
  <si>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</si>
  <si>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</si>
  <si>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</si>
  <si>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</si>
  <si>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</si>
  <si>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</si>
  <si>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</si>
  <si>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</si>
  <si>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</si>
  <si>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</si>
  <si>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</si>
  <si>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</si>
  <si>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</si>
  <si>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</si>
  <si>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</si>
  <si>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</si>
  <si>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</si>
  <si>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</si>
  <si>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</si>
  <si>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</si>
  <si>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</si>
  <si>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</si>
  <si>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</si>
  <si>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</si>
  <si>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</si>
  <si>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</si>
  <si>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</si>
  <si>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</si>
  <si>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</si>
  <si>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</si>
  <si>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</si>
  <si>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</si>
  <si>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</si>
  <si>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</si>
  <si>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</si>
  <si>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</si>
  <si>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</si>
  <si>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</si>
  <si>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</si>
  <si>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</si>
  <si>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</si>
  <si>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</si>
  <si>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</si>
  <si>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</si>
  <si>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</si>
  <si>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</si>
  <si>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</si>
  <si>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</si>
  <si>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</si>
  <si>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</si>
  <si>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</si>
  <si>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</si>
  <si>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</si>
  <si>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</si>
  <si>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</si>
  <si>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</si>
  <si>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</si>
  <si>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</si>
  <si>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</si>
  <si>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</si>
  <si>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</si>
  <si>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</si>
  <si>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</si>
  <si>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</si>
  <si>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</si>
  <si>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</si>
  <si>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</si>
  <si>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</si>
  <si>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</si>
  <si>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</si>
  <si>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</si>
  <si>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</si>
  <si>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</si>
  <si>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</si>
  <si>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</si>
  <si>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</si>
  <si>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</si>
  <si>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</si>
  <si>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</si>
  <si>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</si>
  <si>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</si>
  <si>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</si>
  <si>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</si>
  <si>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</si>
  <si>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</si>
  <si>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</si>
  <si>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</si>
  <si>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</si>
  <si>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</si>
  <si>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</si>
  <si>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</si>
  <si>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</si>
  <si>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</si>
  <si>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</si>
  <si>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</si>
  <si>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</si>
  <si>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</si>
  <si>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</si>
  <si>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</si>
  <si>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</si>
  <si>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</si>
  <si>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</si>
  <si>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</si>
  <si>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</si>
  <si>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</si>
  <si>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</si>
  <si>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</si>
  <si>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</si>
  <si>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</si>
  <si>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</si>
  <si>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</si>
  <si>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</si>
  <si>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</si>
  <si>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</si>
  <si>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</si>
  <si>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</si>
  <si>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</si>
  <si>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</si>
  <si>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</si>
  <si>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</si>
  <si>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</si>
  <si>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</si>
  <si>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</si>
  <si>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</si>
  <si>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</si>
  <si>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</si>
  <si>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</si>
  <si>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</si>
  <si>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</si>
  <si>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</si>
  <si>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</si>
  <si>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</si>
  <si>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</si>
  <si>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</si>
  <si>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</si>
  <si>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</si>
  <si>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</si>
  <si>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</si>
  <si>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</si>
  <si>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</si>
  <si>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</si>
  <si>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</si>
  <si>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</si>
  <si>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</si>
  <si>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</si>
  <si>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</si>
  <si>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</si>
  <si>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</si>
  <si>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</si>
  <si>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</si>
  <si>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</si>
  <si>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</si>
  <si>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</si>
  <si>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</si>
  <si>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</si>
  <si>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</si>
  <si>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</si>
  <si>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</si>
  <si>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</si>
  <si>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</si>
  <si>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</si>
  <si>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</si>
  <si>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</si>
  <si>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</si>
  <si>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</si>
  <si>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</si>
  <si>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</si>
  <si>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</si>
  <si>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</si>
  <si>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</si>
  <si>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</si>
  <si>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</si>
  <si>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</si>
  <si>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</si>
  <si>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</si>
  <si>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</si>
  <si>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</si>
  <si>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</si>
  <si>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</si>
  <si>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</si>
  <si>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</si>
  <si>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</si>
  <si>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</si>
  <si>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</si>
  <si>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</si>
  <si>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</si>
  <si>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</si>
  <si>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</si>
  <si>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</si>
  <si>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</si>
  <si>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</si>
  <si>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</si>
  <si>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</si>
  <si>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</si>
  <si>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</si>
  <si>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</si>
  <si>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</si>
  <si>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</si>
  <si>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</si>
  <si>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</si>
  <si>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</si>
  <si>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</si>
  <si>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</si>
  <si>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</si>
  <si>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</si>
  <si>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</si>
  <si>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</si>
  <si>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</si>
  <si>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</si>
  <si>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</si>
  <si>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</si>
  <si>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</si>
  <si>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</si>
  <si>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</si>
  <si>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</si>
  <si>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</si>
  <si>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</si>
  <si>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</si>
  <si>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</si>
  <si>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</si>
  <si>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</si>
  <si>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</si>
  <si>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</si>
  <si>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</si>
  <si>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</si>
  <si>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</si>
  <si>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</si>
  <si>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</si>
  <si>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</si>
  <si>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</si>
  <si>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</si>
  <si>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</si>
  <si>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</si>
  <si>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</si>
  <si>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</si>
  <si>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</si>
  <si>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</si>
  <si>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</si>
  <si>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</si>
  <si>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</si>
  <si>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</si>
  <si>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</si>
  <si>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</si>
  <si>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</si>
  <si>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</si>
  <si>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</si>
  <si>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</si>
  <si>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</si>
  <si>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</si>
  <si>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</si>
  <si>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</si>
  <si>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</si>
  <si>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</si>
  <si>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</si>
  <si>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</si>
  <si>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</si>
  <si>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</si>
  <si>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</si>
  <si>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</si>
  <si>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</si>
  <si>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</si>
  <si>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</si>
  <si>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</si>
  <si>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</si>
  <si>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</si>
  <si>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</si>
  <si>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</si>
  <si>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</si>
  <si>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</si>
  <si>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</si>
  <si>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</si>
  <si>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</si>
  <si>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</si>
  <si>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</si>
  <si>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</si>
  <si>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</si>
  <si>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</si>
  <si>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</si>
  <si>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</si>
  <si>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</si>
  <si>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</si>
  <si>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</si>
  <si>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</si>
  <si>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</si>
  <si>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</si>
  <si>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</si>
  <si>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</si>
  <si>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</si>
  <si>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</si>
  <si>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</si>
  <si>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</si>
  <si>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</si>
  <si>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</si>
  <si>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</si>
  <si>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</si>
  <si>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</si>
  <si>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</si>
  <si>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</si>
  <si>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</si>
  <si>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</si>
  <si>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</si>
  <si>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</si>
  <si>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</si>
  <si>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</si>
  <si>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</si>
  <si>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</si>
  <si>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</si>
  <si>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</si>
  <si>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</si>
  <si>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</si>
  <si>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</si>
  <si>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</si>
  <si>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</si>
  <si>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</si>
  <si>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</si>
  <si>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</si>
  <si>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</si>
  <si>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</si>
  <si>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</si>
  <si>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</si>
  <si>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</si>
  <si>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</si>
  <si>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</si>
  <si>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</si>
  <si>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</si>
  <si>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</si>
  <si>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</si>
  <si>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</si>
  <si>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</si>
  <si>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</si>
  <si>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</si>
  <si>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</si>
  <si>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</si>
  <si>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</si>
  <si>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</si>
  <si>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</si>
  <si>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</si>
  <si>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</si>
  <si>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</si>
  <si>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</si>
  <si>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</si>
  <si>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</si>
  <si>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</si>
  <si>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</si>
  <si>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</si>
  <si>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</si>
  <si>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</si>
  <si>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</si>
  <si>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</si>
  <si>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</si>
  <si>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</si>
  <si>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</si>
  <si>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</si>
  <si>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</si>
  <si>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</si>
  <si>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</si>
  <si>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</si>
  <si>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</si>
  <si>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</si>
  <si>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</si>
  <si>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</si>
  <si>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</si>
  <si>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</si>
  <si>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</si>
  <si>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</si>
  <si>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</si>
  <si>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</si>
  <si>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</si>
  <si>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</si>
  <si>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</si>
  <si>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</si>
  <si>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</si>
  <si>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</si>
  <si>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</si>
  <si>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</si>
  <si>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</si>
  <si>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</si>
  <si>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</si>
  <si>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</si>
  <si>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</si>
  <si>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</si>
  <si>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</si>
  <si>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</si>
  <si>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</si>
  <si>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</si>
  <si>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</si>
  <si>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</si>
  <si>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</si>
  <si>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</si>
  <si>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</si>
  <si>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</si>
  <si>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</si>
  <si>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</si>
  <si>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</si>
  <si>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</si>
  <si>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</si>
  <si>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</si>
  <si>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</si>
  <si>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</si>
  <si>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</si>
  <si>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</si>
  <si>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</si>
  <si>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</si>
  <si>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</si>
  <si>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</si>
  <si>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</si>
  <si>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</si>
  <si>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</si>
  <si>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</si>
  <si>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</si>
  <si>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</si>
  <si>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</si>
  <si>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</si>
  <si>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</si>
  <si>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</si>
  <si>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</si>
  <si>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</si>
  <si>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</si>
  <si>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</si>
  <si>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</si>
  <si>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</si>
  <si>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</si>
  <si>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</si>
  <si>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</si>
  <si>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</si>
  <si>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</si>
  <si>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</si>
  <si>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</si>
  <si>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</si>
  <si>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</si>
  <si>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</si>
  <si>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</si>
  <si>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</si>
  <si>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</si>
  <si>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</si>
  <si>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</si>
  <si>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</si>
  <si>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</si>
  <si>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</si>
  <si>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</si>
  <si>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</si>
  <si>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</si>
  <si>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</si>
  <si>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</si>
  <si>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</si>
  <si>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</si>
  <si>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</si>
  <si>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</si>
  <si>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</si>
  <si>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</si>
  <si>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</si>
  <si>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</si>
  <si>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</si>
  <si>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</si>
  <si>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</si>
  <si>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</si>
  <si>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</si>
  <si>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</si>
  <si>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</si>
  <si>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</si>
  <si>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</si>
  <si>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</si>
  <si>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</si>
  <si>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</si>
  <si>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</si>
  <si>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</si>
  <si>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</si>
  <si>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</si>
  <si>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</si>
  <si>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</si>
  <si>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</si>
  <si>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</si>
  <si>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</si>
  <si>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</si>
  <si>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</si>
  <si>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</si>
  <si>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</si>
  <si>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</si>
  <si>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</si>
  <si>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</si>
  <si>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</si>
  <si>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</si>
  <si>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</si>
  <si>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</si>
  <si>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</si>
  <si>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</si>
  <si>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</si>
  <si>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</si>
  <si>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</si>
  <si>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</si>
  <si>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</si>
  <si>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</si>
  <si>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</si>
  <si>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</si>
  <si>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</si>
  <si>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</si>
  <si>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</si>
  <si>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</si>
  <si>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</si>
  <si>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</si>
  <si>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</si>
  <si>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</si>
  <si>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</si>
  <si>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</si>
  <si>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</si>
  <si>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</si>
  <si>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</si>
  <si>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</si>
  <si>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</si>
  <si>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</si>
  <si>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</si>
  <si>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</si>
  <si>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</si>
  <si>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</si>
  <si>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</si>
  <si>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</si>
  <si>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</si>
  <si>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</si>
  <si>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</si>
  <si>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</si>
  <si>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</si>
  <si>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</si>
  <si>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</si>
  <si>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</si>
  <si>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</si>
  <si>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</si>
  <si>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</si>
  <si>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</si>
  <si>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</si>
  <si>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</si>
  <si>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</si>
  <si>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</si>
  <si>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</si>
  <si>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</si>
  <si>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</si>
  <si>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</si>
  <si>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</si>
  <si>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</si>
  <si>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</si>
  <si>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</si>
  <si>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</si>
  <si>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</si>
  <si>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</si>
  <si>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</si>
  <si>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</si>
  <si>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</si>
  <si>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</si>
  <si>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</si>
  <si>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</si>
  <si>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</si>
  <si>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</si>
  <si>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</si>
  <si>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</si>
  <si>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</si>
  <si>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</si>
  <si>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</si>
  <si>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</si>
  <si>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</si>
  <si>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</si>
  <si>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</si>
  <si>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</si>
  <si>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</si>
  <si>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</si>
  <si>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</si>
  <si>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</si>
  <si>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</si>
  <si>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</si>
  <si>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</si>
  <si>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</si>
  <si>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</si>
  <si>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</si>
  <si>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</si>
  <si>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</si>
  <si>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</si>
  <si>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</si>
  <si>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</si>
  <si>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</si>
  <si>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</si>
  <si>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</si>
  <si>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</si>
  <si>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</si>
  <si>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</si>
  <si>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</si>
  <si>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</si>
  <si>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</si>
  <si>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</si>
  <si>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</si>
  <si>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</si>
  <si>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</si>
  <si>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</si>
  <si>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</si>
  <si>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</si>
  <si>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</si>
  <si>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</si>
  <si>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</si>
  <si>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</si>
  <si>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</si>
  <si>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</si>
  <si>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</si>
  <si>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</si>
  <si>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</si>
  <si>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</si>
  <si>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</si>
  <si>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</si>
  <si>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</si>
  <si>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</si>
  <si>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</si>
  <si>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</si>
  <si>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</si>
  <si>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</si>
  <si>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</si>
  <si>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</si>
  <si>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</si>
  <si>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</si>
  <si>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</si>
  <si>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</si>
  <si>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</si>
  <si>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</si>
  <si>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</si>
  <si>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</si>
  <si>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</si>
  <si>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</si>
  <si>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</si>
  <si>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</si>
  <si>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</si>
  <si>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</si>
  <si>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</si>
  <si>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</si>
  <si>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</si>
  <si>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</si>
  <si>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</si>
  <si>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</si>
  <si>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</si>
  <si>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</si>
  <si>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</si>
  <si>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</si>
  <si>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</si>
  <si>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</si>
  <si>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</si>
  <si>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</si>
  <si>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</si>
  <si>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</si>
  <si>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</si>
  <si>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</si>
  <si>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</si>
  <si>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</si>
  <si>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</si>
  <si>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</si>
  <si>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</si>
  <si>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</si>
  <si>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</si>
  <si>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</si>
  <si>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</si>
  <si>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</si>
  <si>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</si>
  <si>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</si>
  <si>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</si>
  <si>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</si>
  <si>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</si>
  <si>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</si>
  <si>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</si>
  <si>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</si>
  <si>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</si>
  <si>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</si>
  <si>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</si>
  <si>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</si>
  <si>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</si>
  <si>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</si>
  <si>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</si>
  <si>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</si>
  <si>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</si>
  <si>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</si>
  <si>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</si>
  <si>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</si>
  <si>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</si>
  <si>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</si>
  <si>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</si>
  <si>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</si>
  <si>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</si>
  <si>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</si>
  <si>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</si>
  <si>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</si>
  <si>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</si>
  <si>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</si>
  <si>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</si>
  <si>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</si>
  <si>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</si>
  <si>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</si>
  <si>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</si>
  <si>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</si>
  <si>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</si>
  <si>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</si>
  <si>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</si>
  <si>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</si>
  <si>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</si>
  <si>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</si>
  <si>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</si>
  <si>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</si>
  <si>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</si>
  <si>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</si>
  <si>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</si>
  <si>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</si>
  <si>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</si>
  <si>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</si>
  <si>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</si>
  <si>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</si>
  <si>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</si>
  <si>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</si>
  <si>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</si>
  <si>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</si>
  <si>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</si>
  <si>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</si>
  <si>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</si>
  <si>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</si>
  <si>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</si>
  <si>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</si>
  <si>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</si>
  <si>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</si>
  <si>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</si>
  <si>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</si>
  <si>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</si>
  <si>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</si>
  <si>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</si>
  <si>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</si>
  <si>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</si>
  <si>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</si>
  <si>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</si>
  <si>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</si>
  <si>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</si>
  <si>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</si>
  <si>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</si>
  <si>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</si>
  <si>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</si>
  <si>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</si>
  <si>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</si>
  <si>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</si>
  <si>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</si>
  <si>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</si>
  <si>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</si>
  <si>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</si>
  <si>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</si>
  <si>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</si>
  <si>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</si>
  <si>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</si>
  <si>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</si>
  <si>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</si>
  <si>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</si>
  <si>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</si>
  <si>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</si>
  <si>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</si>
  <si>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</si>
  <si>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</si>
  <si>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</si>
  <si>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</si>
  <si>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</si>
  <si>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</si>
  <si>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</si>
  <si>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</si>
  <si>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</si>
  <si>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</si>
  <si>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</si>
  <si>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</si>
  <si>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</si>
  <si>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</si>
  <si>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</si>
  <si>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</si>
  <si>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</si>
  <si>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</si>
  <si>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</si>
  <si>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</si>
  <si>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</si>
  <si>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</si>
  <si>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</si>
  <si>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</si>
  <si>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</si>
  <si>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</si>
  <si>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</si>
  <si>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</si>
  <si>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</si>
  <si>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</si>
  <si>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</si>
  <si>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</si>
  <si>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</si>
  <si>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</si>
  <si>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</si>
  <si>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</si>
  <si>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</si>
  <si>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</si>
  <si>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</si>
  <si>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</si>
  <si>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</si>
  <si>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</si>
  <si>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</si>
  <si>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</si>
  <si>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</si>
  <si>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</si>
  <si>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</si>
  <si>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</si>
  <si>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</si>
  <si>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</si>
  <si>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</si>
  <si>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</si>
  <si>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</si>
  <si>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</si>
  <si>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</si>
  <si>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</si>
  <si>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</si>
  <si>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</si>
  <si>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</si>
  <si>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</si>
  <si>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</si>
  <si>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</si>
  <si>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</si>
  <si>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</si>
  <si>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</si>
  <si>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</si>
  <si>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</si>
  <si>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</si>
  <si>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</si>
  <si>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</si>
  <si>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</si>
  <si>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</si>
  <si>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</si>
  <si>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</si>
  <si>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</si>
  <si>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</si>
  <si>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</si>
  <si>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</si>
  <si>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</si>
  <si>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</si>
  <si>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</si>
  <si>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</si>
  <si>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</si>
  <si>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</si>
  <si>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</si>
  <si>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</si>
  <si>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</si>
  <si>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</si>
  <si>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</si>
  <si>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</si>
  <si>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</si>
  <si>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</si>
  <si>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</si>
  <si>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</si>
  <si>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</si>
  <si>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</si>
  <si>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</si>
  <si>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</si>
  <si>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</si>
  <si>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</si>
  <si>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</si>
  <si>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</si>
  <si>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</si>
  <si>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</si>
  <si>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</si>
  <si>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</si>
  <si>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</si>
  <si>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</si>
  <si>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</si>
  <si>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</si>
  <si>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</si>
  <si>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</si>
  <si>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</si>
  <si>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</si>
  <si>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</si>
  <si>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</si>
  <si>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</si>
  <si>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</si>
  <si>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</si>
  <si>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</si>
  <si>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</si>
  <si>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</si>
  <si>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</si>
  <si>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</si>
  <si>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</si>
  <si>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</si>
  <si>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</si>
  <si>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</si>
  <si>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</si>
  <si>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</si>
  <si>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</si>
  <si>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</si>
  <si>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</si>
  <si>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</si>
  <si>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</si>
  <si>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</si>
  <si>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</si>
  <si>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</si>
  <si>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</si>
  <si>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</si>
  <si>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</si>
  <si>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</si>
  <si>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</si>
  <si>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</si>
  <si>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</si>
  <si>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</si>
  <si>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</si>
  <si>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</si>
  <si>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</si>
  <si>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</si>
  <si>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</si>
  <si>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</si>
  <si>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</si>
  <si>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</si>
  <si>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</si>
  <si>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</si>
  <si>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</si>
  <si>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</si>
  <si>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</si>
  <si>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</si>
  <si>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</si>
  <si>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</si>
  <si>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</si>
  <si>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</si>
  <si>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</si>
  <si>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</si>
  <si>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</si>
  <si>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</si>
  <si>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</si>
  <si>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</si>
  <si>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</si>
  <si>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</si>
  <si>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</si>
  <si>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</si>
  <si>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</si>
  <si>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</si>
  <si>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</si>
  <si>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</si>
  <si>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</si>
  <si>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</si>
  <si>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</si>
  <si>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</si>
  <si>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</si>
  <si>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</si>
  <si>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</si>
  <si>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</si>
  <si>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</si>
  <si>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</si>
  <si>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</si>
  <si>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</si>
  <si>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</si>
  <si>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</si>
  <si>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</si>
  <si>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</si>
  <si>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</si>
  <si>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</si>
  <si>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</si>
  <si>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</si>
  <si>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</si>
  <si>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</si>
  <si>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</si>
  <si>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</si>
  <si>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</si>
  <si>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</si>
  <si>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</si>
  <si>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</si>
  <si>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</si>
  <si>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</si>
  <si>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</si>
  <si>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</si>
  <si>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</si>
  <si>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</si>
  <si>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</si>
  <si>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</si>
  <si>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</si>
  <si>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</si>
  <si>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</si>
  <si>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</si>
  <si>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</si>
  <si>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</si>
  <si>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</si>
  <si>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</si>
  <si>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</si>
  <si>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</si>
  <si>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</si>
  <si>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</si>
  <si>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</si>
  <si>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</si>
  <si>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</si>
  <si>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</si>
  <si>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</si>
  <si>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</si>
  <si>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</si>
  <si>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</si>
  <si>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</si>
  <si>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</si>
  <si>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</si>
  <si>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</si>
  <si>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</si>
  <si>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</si>
  <si>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</si>
  <si>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</si>
  <si>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</si>
  <si>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</si>
  <si>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</si>
  <si>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</si>
  <si>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</si>
  <si>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</si>
  <si>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</si>
  <si>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</si>
  <si>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</si>
  <si>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</si>
  <si>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</si>
  <si>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</si>
  <si>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</si>
  <si>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</si>
  <si>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</si>
  <si>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</si>
  <si>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</si>
  <si>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</si>
  <si>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</si>
  <si>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</si>
  <si>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</si>
  <si>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</si>
  <si>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</si>
  <si>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</si>
  <si>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</si>
  <si>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</si>
  <si>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</si>
  <si>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</si>
  <si>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</si>
  <si>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</si>
  <si>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</si>
  <si>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</si>
  <si>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</si>
  <si>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</si>
  <si>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</si>
  <si>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</si>
  <si>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</si>
  <si>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</si>
  <si>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</si>
  <si>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</si>
  <si>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</si>
  <si>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</si>
  <si>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</si>
  <si>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</si>
  <si>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</si>
  <si>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</si>
  <si>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</si>
  <si>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</si>
  <si>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</si>
  <si>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</si>
  <si>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</si>
  <si>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</si>
  <si>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</si>
  <si>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</si>
  <si>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</si>
  <si>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</si>
  <si>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</si>
  <si>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</si>
  <si>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</si>
  <si>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</si>
  <si>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</si>
  <si>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</si>
  <si>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</si>
  <si>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</si>
  <si>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</si>
  <si>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</si>
  <si>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</si>
  <si>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</si>
  <si>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</si>
  <si>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</si>
  <si>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</si>
  <si>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</si>
  <si>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</si>
  <si>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</si>
  <si>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</si>
  <si>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</si>
  <si>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</si>
  <si>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</si>
  <si>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</si>
  <si>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</si>
  <si>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</si>
  <si>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</si>
  <si>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</si>
  <si>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</si>
  <si>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</si>
  <si>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</si>
  <si>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</si>
  <si>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</si>
  <si>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</si>
  <si>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</si>
  <si>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</si>
  <si>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</si>
  <si>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</si>
  <si>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</si>
  <si>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</si>
  <si>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</si>
  <si>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</si>
  <si>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</si>
  <si>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</si>
  <si>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</si>
  <si>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</si>
  <si>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</si>
  <si>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</si>
  <si>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</si>
  <si>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</si>
  <si>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</si>
  <si>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</si>
  <si>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</si>
  <si>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</si>
  <si>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</si>
  <si>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</si>
  <si>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</si>
  <si>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</si>
  <si>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</si>
  <si>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</si>
  <si>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</si>
  <si>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</si>
  <si>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</si>
  <si>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</si>
  <si>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</si>
  <si>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</si>
  <si>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</si>
  <si>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</si>
  <si>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</si>
  <si>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</si>
  <si>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</si>
  <si>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</si>
  <si>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</si>
  <si>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</si>
  <si>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</si>
  <si>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</si>
  <si>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</si>
  <si>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</si>
  <si>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</si>
  <si>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</si>
  <si>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</si>
  <si>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</si>
  <si>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</si>
  <si>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</si>
  <si>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</si>
  <si>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</si>
  <si>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</si>
  <si>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</si>
  <si>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</si>
  <si>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</si>
  <si>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</si>
  <si>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</si>
  <si>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</si>
  <si>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</si>
  <si>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</si>
  <si>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</si>
  <si>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</si>
  <si>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</si>
  <si>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</si>
  <si>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</si>
  <si>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</si>
  <si>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</si>
  <si>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</si>
  <si>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</si>
  <si>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</si>
  <si>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</si>
  <si>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</si>
  <si>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</si>
  <si>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</si>
  <si>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</si>
  <si>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</si>
  <si>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</si>
  <si>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</si>
  <si>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</si>
  <si>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</si>
  <si>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</si>
  <si>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</si>
  <si>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</si>
  <si>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</si>
  <si>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</si>
  <si>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</si>
  <si>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</si>
  <si>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</si>
  <si>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</si>
  <si>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</si>
  <si>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</si>
  <si>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</si>
  <si>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</si>
  <si>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</si>
  <si>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</si>
  <si>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</si>
  <si>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</si>
  <si>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</si>
  <si>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</si>
  <si>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</si>
  <si>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</si>
  <si>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</si>
  <si>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</si>
  <si>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</si>
  <si>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</si>
  <si>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</si>
  <si>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</si>
  <si>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</si>
  <si>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</si>
  <si>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</si>
  <si>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</si>
  <si>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</si>
  <si>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</si>
  <si>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</si>
  <si>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</si>
  <si>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</si>
  <si>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</si>
  <si>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</si>
  <si>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</si>
  <si>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</si>
  <si>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</si>
  <si>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</si>
  <si>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</si>
  <si>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</si>
  <si>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</si>
  <si>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</si>
  <si>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</si>
  <si>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</si>
  <si>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</si>
  <si>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</si>
  <si>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</si>
  <si>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</si>
  <si>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</si>
  <si>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</si>
  <si>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</si>
  <si>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</si>
  <si>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</si>
  <si>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</si>
  <si>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</si>
  <si>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</si>
  <si>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</si>
  <si>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</si>
  <si>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</si>
  <si>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</si>
  <si>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</si>
  <si>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</si>
  <si>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</si>
  <si>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</si>
  <si>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</si>
  <si>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</si>
  <si>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</si>
  <si>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</si>
  <si>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</si>
  <si>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</si>
  <si>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</si>
  <si>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</si>
  <si>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</si>
  <si>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</si>
  <si>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</si>
  <si>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</si>
  <si>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</si>
  <si>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</si>
  <si>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</si>
  <si>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</si>
  <si>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</si>
  <si>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</si>
  <si>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</si>
  <si>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</si>
  <si>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</si>
  <si>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</si>
  <si>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</si>
  <si>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</si>
  <si>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</si>
  <si>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</si>
  <si>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</si>
  <si>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</si>
  <si>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</si>
  <si>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</si>
  <si>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</si>
  <si>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</si>
  <si>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</si>
  <si>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</si>
  <si>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</si>
  <si>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</si>
  <si>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</si>
  <si>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</si>
  <si>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</si>
  <si>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</si>
  <si>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</si>
  <si>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</si>
  <si>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</si>
  <si>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</si>
  <si>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</si>
  <si>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</si>
  <si>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</si>
  <si>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</si>
  <si>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</si>
  <si>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</si>
  <si>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</si>
  <si>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</si>
  <si>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</si>
  <si>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</si>
  <si>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</si>
  <si>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</si>
  <si>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</si>
  <si>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</si>
  <si>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</si>
  <si>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</si>
  <si>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</si>
  <si>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</si>
  <si>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</si>
  <si>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</si>
  <si>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</si>
  <si>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</si>
  <si>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</si>
  <si>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</si>
  <si>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</si>
  <si>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</si>
  <si>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</si>
  <si>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</si>
  <si>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</si>
  <si>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</si>
  <si>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</si>
  <si>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</si>
  <si>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</si>
  <si>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</si>
  <si>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</si>
  <si>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</si>
  <si>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</si>
  <si>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</si>
  <si>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</si>
  <si>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</si>
  <si>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</si>
  <si>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</si>
  <si>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</si>
  <si>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</si>
  <si>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</si>
  <si>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</si>
  <si>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</si>
  <si>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</si>
  <si>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</si>
  <si>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</si>
  <si>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</si>
  <si>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</si>
  <si>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</si>
  <si>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</si>
  <si>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</si>
  <si>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</si>
  <si>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</si>
  <si>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</si>
  <si>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</si>
  <si>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</si>
  <si>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</si>
  <si>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</si>
  <si>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</si>
  <si>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</si>
  <si>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</si>
  <si>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</si>
  <si>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</si>
  <si>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</si>
  <si>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</si>
  <si>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</si>
  <si>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</si>
  <si>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</si>
  <si>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</si>
  <si>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</si>
  <si>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</si>
  <si>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</si>
  <si>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</si>
  <si>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</si>
  <si>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</si>
  <si>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</si>
  <si>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</si>
  <si>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</si>
  <si>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</si>
  <si>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</si>
  <si>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</si>
  <si>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</si>
  <si>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</si>
  <si>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</si>
  <si>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</si>
  <si>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</si>
  <si>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</si>
  <si>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</si>
  <si>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</si>
  <si>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</si>
  <si>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</si>
  <si>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</si>
  <si>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</si>
  <si>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</si>
  <si>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</si>
  <si>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</si>
  <si>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</si>
  <si>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</si>
  <si>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</si>
  <si>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</si>
  <si>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</si>
  <si>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</si>
  <si>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</si>
  <si>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</si>
  <si>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</si>
  <si>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</si>
  <si>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</si>
  <si>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</si>
  <si>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</si>
  <si>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</si>
  <si>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</si>
  <si>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</si>
  <si>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</si>
  <si>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</si>
  <si>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</si>
  <si>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</si>
  <si>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</si>
  <si>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</si>
  <si>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</si>
  <si>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</si>
  <si>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</si>
  <si>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</si>
  <si>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</si>
  <si>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</si>
  <si>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</si>
  <si>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</si>
  <si>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</si>
  <si>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</si>
  <si>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</si>
  <si>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</si>
  <si>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</si>
  <si>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</si>
  <si>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</si>
  <si>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</si>
  <si>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</si>
  <si>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</si>
  <si>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</si>
  <si>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</si>
  <si>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</si>
  <si>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</si>
  <si>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</si>
  <si>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</si>
  <si>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</si>
  <si>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</si>
  <si>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</si>
  <si>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</si>
  <si>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</si>
  <si>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</si>
  <si>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</si>
  <si>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</si>
  <si>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</si>
  <si>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</si>
  <si>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</si>
  <si>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</si>
  <si>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</si>
  <si>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</si>
  <si>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</si>
  <si>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</si>
  <si>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</si>
  <si>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</si>
  <si>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</si>
  <si>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</si>
  <si>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</si>
  <si>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</si>
  <si>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</si>
  <si>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</si>
  <si>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</si>
  <si>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</si>
  <si>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</si>
  <si>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</si>
  <si>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</si>
  <si>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</si>
  <si>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</si>
  <si>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</si>
  <si>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</si>
  <si>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</si>
  <si>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</si>
  <si>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</si>
  <si>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</si>
  <si>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</si>
  <si>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</si>
  <si>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</si>
  <si>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</si>
  <si>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</si>
  <si>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</si>
  <si>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</si>
  <si>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</si>
  <si>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</si>
  <si>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</si>
  <si>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</si>
  <si>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</si>
  <si>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</si>
  <si>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</si>
  <si>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</si>
  <si>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</si>
  <si>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</si>
  <si>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</si>
  <si>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</si>
  <si>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</si>
  <si>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</si>
  <si>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</si>
  <si>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</si>
  <si>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</si>
  <si>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</si>
  <si>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</si>
  <si>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</si>
  <si>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</si>
  <si>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</si>
  <si>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</si>
  <si>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</si>
  <si>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</si>
  <si>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</si>
  <si>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</si>
  <si>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</si>
  <si>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</si>
  <si>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</si>
  <si>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</si>
  <si>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</si>
  <si>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</si>
  <si>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</si>
  <si>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</si>
  <si>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</si>
  <si>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</si>
  <si>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</si>
  <si>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</si>
  <si>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</si>
  <si>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</si>
  <si>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</si>
  <si>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</si>
  <si>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</si>
  <si>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</si>
  <si>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</si>
  <si>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</si>
  <si>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</si>
  <si>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</si>
  <si>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</si>
  <si>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</si>
  <si>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</si>
  <si>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</si>
  <si>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</si>
  <si>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</si>
  <si>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</si>
  <si>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</si>
  <si>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</si>
  <si>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</si>
  <si>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</si>
  <si>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</si>
  <si>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</si>
  <si>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</si>
  <si>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</si>
  <si>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</si>
  <si>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</si>
  <si>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</si>
  <si>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</si>
  <si>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</si>
  <si>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</si>
  <si>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</si>
  <si>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</si>
  <si>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</si>
  <si>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</si>
  <si>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</si>
  <si>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</si>
  <si>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</si>
  <si>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</si>
  <si>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</si>
  <si>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</si>
  <si>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</si>
  <si>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</si>
  <si>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</si>
  <si>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</si>
  <si>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</si>
  <si>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</si>
  <si>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</si>
  <si>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</si>
  <si>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</si>
  <si>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</si>
  <si>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</si>
  <si>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</si>
  <si>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</si>
  <si>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</si>
  <si>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</si>
  <si>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</si>
  <si>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</si>
  <si>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</si>
  <si>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</si>
  <si>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</si>
  <si>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</si>
  <si>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</si>
  <si>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</si>
  <si>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</si>
  <si>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</si>
  <si>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</si>
  <si>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</si>
  <si>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</si>
  <si>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</si>
  <si>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</si>
  <si>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</si>
  <si>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</si>
  <si>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</si>
  <si>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</si>
  <si>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</si>
  <si>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</si>
  <si>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</si>
  <si>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</si>
  <si>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</si>
  <si>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</si>
  <si>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</si>
  <si>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</si>
  <si>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</si>
  <si>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</si>
  <si>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</si>
  <si>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</si>
  <si>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</si>
  <si>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</si>
  <si>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</si>
  <si>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</si>
  <si>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</si>
  <si>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</si>
  <si>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</si>
  <si>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</si>
  <si>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</si>
  <si>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</si>
  <si>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</si>
  <si>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</si>
  <si>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</si>
  <si>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</si>
  <si>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</si>
  <si>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</si>
  <si>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</si>
  <si>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</si>
  <si>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</si>
  <si>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</si>
  <si>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</si>
  <si>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</si>
  <si>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</si>
  <si>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</si>
  <si>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</si>
  <si>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</si>
  <si>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</si>
  <si>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</si>
  <si>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</si>
  <si>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</si>
  <si>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</si>
  <si>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</si>
  <si>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</si>
  <si>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</si>
  <si>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</si>
  <si>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</si>
  <si>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</si>
  <si>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</si>
  <si>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</si>
  <si>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</si>
  <si>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</si>
  <si>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</si>
  <si>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</si>
  <si>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</si>
  <si>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</si>
  <si>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</si>
  <si>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</si>
  <si>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</si>
  <si>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</si>
  <si>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</si>
  <si>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</si>
  <si>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</si>
  <si>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</si>
  <si>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</si>
  <si>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</si>
  <si>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</si>
  <si>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</si>
  <si>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</si>
  <si>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</si>
  <si>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</si>
  <si>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</si>
  <si>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</si>
  <si>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</si>
  <si>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</si>
  <si>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</si>
  <si>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</si>
  <si>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</si>
  <si>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</si>
  <si>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</si>
  <si>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</si>
  <si>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</si>
  <si>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</si>
  <si>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</si>
  <si>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</si>
  <si>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</si>
  <si>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</si>
  <si>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</si>
  <si>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</si>
  <si>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</si>
  <si>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</si>
  <si>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</si>
  <si>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</si>
  <si>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</si>
  <si>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</si>
  <si>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</si>
  <si>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</si>
  <si>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</si>
  <si>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</si>
  <si>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</si>
  <si>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</si>
  <si>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</si>
  <si>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</si>
  <si>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</si>
  <si>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</si>
  <si>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</si>
  <si>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</si>
  <si>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</si>
  <si>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</si>
  <si>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</si>
  <si>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</si>
  <si>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</si>
  <si>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</si>
  <si>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</si>
  <si>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</si>
  <si>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</si>
  <si>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</si>
  <si>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</si>
  <si>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</si>
  <si>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</si>
  <si>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</si>
  <si>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</si>
  <si>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</si>
  <si>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</si>
  <si>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</si>
  <si>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</si>
  <si>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</si>
  <si>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</si>
  <si>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</si>
  <si>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</si>
  <si>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</si>
  <si>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</si>
  <si>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</si>
  <si>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</si>
  <si>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</si>
  <si>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</si>
  <si>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</si>
  <si>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</si>
  <si>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</si>
  <si>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</si>
  <si>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</si>
  <si>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</si>
  <si>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</si>
  <si>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</si>
  <si>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</si>
  <si>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</si>
  <si>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</si>
  <si>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</si>
  <si>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</si>
  <si>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</si>
  <si>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</si>
  <si>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</si>
  <si>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</si>
  <si>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</si>
  <si>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</si>
  <si>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</si>
  <si>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</si>
  <si>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</si>
  <si>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</si>
  <si>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</si>
  <si>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</si>
  <si>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</si>
  <si>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</si>
  <si>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</si>
  <si>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</si>
  <si>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</si>
  <si>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</si>
  <si>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</si>
  <si>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</si>
  <si>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</si>
  <si>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</si>
  <si>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</si>
  <si>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</si>
  <si>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</si>
  <si>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</si>
  <si>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</si>
  <si>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</si>
  <si>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</si>
  <si>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</si>
  <si>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</si>
  <si>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</si>
  <si>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</si>
  <si>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</si>
  <si>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</si>
  <si>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</si>
  <si>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</si>
  <si>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</si>
  <si>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</si>
  <si>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</si>
  <si>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</si>
  <si>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</si>
  <si>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</si>
  <si>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</si>
  <si>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</si>
  <si>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</si>
  <si>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</si>
  <si>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</si>
  <si>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</si>
  <si>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</si>
  <si>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</si>
  <si>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</si>
  <si>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</si>
  <si>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</si>
  <si>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</si>
  <si>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</si>
  <si>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</si>
  <si>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</si>
  <si>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</si>
  <si>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</si>
  <si>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</si>
  <si>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</si>
  <si>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</si>
  <si>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</si>
  <si>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</si>
  <si>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</si>
  <si>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</si>
  <si>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</si>
  <si>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</si>
  <si>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</si>
  <si>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</si>
  <si>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</si>
  <si>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</si>
  <si>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</si>
  <si>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</si>
  <si>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</si>
  <si>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</si>
  <si>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</si>
  <si>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</si>
  <si>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</si>
  <si>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</si>
  <si>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</si>
  <si>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</si>
  <si>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</si>
  <si>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</si>
  <si>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</si>
  <si>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</si>
  <si>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</si>
  <si>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</si>
  <si>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</si>
  <si>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</si>
  <si>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</si>
  <si>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</si>
  <si>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</si>
  <si>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</si>
  <si>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</si>
  <si>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</si>
  <si>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</si>
  <si>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</si>
  <si>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</si>
  <si>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</si>
  <si>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</si>
  <si>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</si>
  <si>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</si>
  <si>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</si>
  <si>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</si>
  <si>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</si>
  <si>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</si>
  <si>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</si>
  <si>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</si>
  <si>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</si>
  <si>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</si>
  <si>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</si>
  <si>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</si>
  <si>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</si>
  <si>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</si>
  <si>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</si>
  <si>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</si>
  <si>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</si>
  <si>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</si>
  <si>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</si>
  <si>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</si>
  <si>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</si>
  <si>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</si>
  <si>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</si>
  <si>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</si>
  <si>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</si>
  <si>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</si>
  <si>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</si>
  <si>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</si>
  <si>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</si>
  <si>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</si>
  <si>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</si>
  <si>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</si>
  <si>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</si>
  <si>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</si>
  <si>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</si>
  <si>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</si>
  <si>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</si>
  <si>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</si>
  <si>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</si>
  <si>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</si>
  <si>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</si>
  <si>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</si>
  <si>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</si>
  <si>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</si>
  <si>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</si>
  <si>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</si>
  <si>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</si>
  <si>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</si>
  <si>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</si>
  <si>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</si>
  <si>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</si>
  <si>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</si>
  <si>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</si>
  <si>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</si>
  <si>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</si>
  <si>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</si>
  <si>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</si>
  <si>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</si>
  <si>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</si>
  <si>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</si>
  <si>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</si>
  <si>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</si>
  <si>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</si>
  <si>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</si>
  <si>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</si>
  <si>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</si>
  <si>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</si>
  <si>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</si>
  <si>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</si>
  <si>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</si>
  <si>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</si>
  <si>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</si>
  <si>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</si>
  <si>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</si>
  <si>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</si>
  <si>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</si>
  <si>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</si>
  <si>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</si>
  <si>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</si>
  <si>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</si>
  <si>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</si>
  <si>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</si>
  <si>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</si>
  <si>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</si>
  <si>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</si>
  <si>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</si>
  <si>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</si>
  <si>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</si>
  <si>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</si>
  <si>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</si>
  <si>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</si>
  <si>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</si>
  <si>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</si>
  <si>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</si>
  <si>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</si>
  <si>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</si>
  <si>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</si>
  <si>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</si>
  <si>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</si>
  <si>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</si>
  <si>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</si>
  <si>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</si>
  <si>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</si>
  <si>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</si>
  <si>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</si>
  <si>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</si>
  <si>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</si>
  <si>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</si>
  <si>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</si>
  <si>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</si>
  <si>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</si>
  <si>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</si>
  <si>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</si>
  <si>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</si>
  <si>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</si>
  <si>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</si>
  <si>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</si>
  <si>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</si>
  <si>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</si>
  <si>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</si>
  <si>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</si>
  <si>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</si>
  <si>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</si>
  <si>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</si>
  <si>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</si>
  <si>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</si>
  <si>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</si>
  <si>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</si>
  <si>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</si>
  <si>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</si>
  <si>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</si>
  <si>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</si>
  <si>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</si>
  <si>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</si>
  <si>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</si>
  <si>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</si>
  <si>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</si>
  <si>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</si>
  <si>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</si>
  <si>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</si>
  <si>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</si>
  <si>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</si>
  <si>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</si>
  <si>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</si>
  <si>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</si>
  <si>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</si>
  <si>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</si>
  <si>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</si>
  <si>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</si>
  <si>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</si>
  <si>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</si>
  <si>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</si>
  <si>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</si>
  <si>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</si>
  <si>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</si>
  <si>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</si>
  <si>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</si>
  <si>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</si>
  <si>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</si>
  <si>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</si>
  <si>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</si>
  <si>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</si>
  <si>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</si>
  <si>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</si>
  <si>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</si>
  <si>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</si>
  <si>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</si>
  <si>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</si>
  <si>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</si>
  <si>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</si>
  <si>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</si>
  <si>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</si>
  <si>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</si>
  <si>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</si>
  <si>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</si>
  <si>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</si>
  <si>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</si>
  <si>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</si>
  <si>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</si>
  <si>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</si>
  <si>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</si>
  <si>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</si>
  <si>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</si>
  <si>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</si>
  <si>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</si>
  <si>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</si>
  <si>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</si>
  <si>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</si>
  <si>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</si>
  <si>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</si>
  <si>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</si>
  <si>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</si>
  <si>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</si>
  <si>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</si>
  <si>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</si>
  <si>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</si>
  <si>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</si>
  <si>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</si>
  <si>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</si>
  <si>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</si>
  <si>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</si>
  <si>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</si>
  <si>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</si>
  <si>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</si>
  <si>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</si>
  <si>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</si>
  <si>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</si>
  <si>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</si>
  <si>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</si>
  <si>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</si>
  <si>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</si>
  <si>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</si>
  <si>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</si>
  <si>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</si>
  <si>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</si>
  <si>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</si>
  <si>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</si>
  <si>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</si>
  <si>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</si>
  <si>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</si>
  <si>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</si>
  <si>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</si>
  <si>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</si>
  <si>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</si>
  <si>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</si>
  <si>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</si>
  <si>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</si>
  <si>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</si>
  <si>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</si>
  <si>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</si>
  <si>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</si>
  <si>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</si>
  <si>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</si>
  <si>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</si>
  <si>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</si>
  <si>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</si>
  <si>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</si>
  <si>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</si>
  <si>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</si>
  <si>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</si>
  <si>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</si>
  <si>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</si>
  <si>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</si>
  <si>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</si>
  <si>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</si>
  <si>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</si>
  <si>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</si>
  <si>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</si>
  <si>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</si>
  <si>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</si>
  <si>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</si>
  <si>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</si>
  <si>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</si>
  <si>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</si>
  <si>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</si>
  <si>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</si>
  <si>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</si>
  <si>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</si>
  <si>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</si>
  <si>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</si>
  <si>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</si>
  <si>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</si>
  <si>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</si>
  <si>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</si>
  <si>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</si>
  <si>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</si>
  <si>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</si>
  <si>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</si>
  <si>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</si>
  <si>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</si>
  <si>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</si>
  <si>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</si>
  <si>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</si>
  <si>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</si>
  <si>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</si>
  <si>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</si>
  <si>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</si>
  <si>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</si>
  <si>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</si>
  <si>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</si>
  <si>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</si>
  <si>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</si>
  <si>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</si>
  <si>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</si>
  <si>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</si>
  <si>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</si>
  <si>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</si>
  <si>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</si>
  <si>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</si>
  <si>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</si>
  <si>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</si>
  <si>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</si>
  <si>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</si>
  <si>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</si>
  <si>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</si>
  <si>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</si>
  <si>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</si>
  <si>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</si>
  <si>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</si>
  <si>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</si>
  <si>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</si>
  <si>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</si>
  <si>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</si>
  <si>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</si>
  <si>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</si>
  <si>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</si>
  <si>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</si>
  <si>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</si>
  <si>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</si>
  <si>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</si>
  <si>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</si>
  <si>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</si>
  <si>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</si>
  <si>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</si>
  <si>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</si>
  <si>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</si>
  <si>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</si>
  <si>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</si>
  <si>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</si>
  <si>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</si>
  <si>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</si>
  <si>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</si>
  <si>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</si>
  <si>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</si>
  <si>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</si>
  <si>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</si>
  <si>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</si>
  <si>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</si>
  <si>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</si>
  <si>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</si>
  <si>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</si>
  <si>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</si>
  <si>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</si>
  <si>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</si>
  <si>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</si>
  <si>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</si>
  <si>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</si>
  <si>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</si>
  <si>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</si>
  <si>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</si>
  <si>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</si>
  <si>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</si>
  <si>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</si>
  <si>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</si>
  <si>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</si>
  <si>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</si>
  <si>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</si>
  <si>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</si>
  <si>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</si>
  <si>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</si>
  <si>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</si>
  <si>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</si>
  <si>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</si>
  <si>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</si>
  <si>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</si>
  <si>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</si>
  <si>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</si>
  <si>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</si>
  <si>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</si>
  <si>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</si>
  <si>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</si>
  <si>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</si>
  <si>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</si>
  <si>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</si>
  <si>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</si>
  <si>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</si>
  <si>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</si>
  <si>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</si>
  <si>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</si>
  <si>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</si>
  <si>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</si>
  <si>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</si>
  <si>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</si>
  <si>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</si>
  <si>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</si>
  <si>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</si>
  <si>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</si>
  <si>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</si>
  <si>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</si>
  <si>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</si>
  <si>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</si>
  <si>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</si>
  <si>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</si>
  <si>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</si>
  <si>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</si>
  <si>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</si>
  <si>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</si>
  <si>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</si>
  <si>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</si>
  <si>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</si>
  <si>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</si>
  <si>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</si>
  <si>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</si>
  <si>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</si>
  <si>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</si>
  <si>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</si>
  <si>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</si>
  <si>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</si>
  <si>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</si>
  <si>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</si>
  <si>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</si>
  <si>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</si>
  <si>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</si>
  <si>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</si>
  <si>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</si>
  <si>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</si>
  <si>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</si>
  <si>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</si>
  <si>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</si>
  <si>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</si>
  <si>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</si>
  <si>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</si>
  <si>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</si>
  <si>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</si>
  <si>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</si>
  <si>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</si>
  <si>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</si>
  <si>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</si>
  <si>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</si>
  <si>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</si>
  <si>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</si>
  <si>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</si>
  <si>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</si>
  <si>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</si>
  <si>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</si>
  <si>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</si>
  <si>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</si>
  <si>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</si>
  <si>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</si>
  <si>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</si>
  <si>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</si>
  <si>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</si>
  <si>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</si>
  <si>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</si>
  <si>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</si>
  <si>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</si>
  <si>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</si>
  <si>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</si>
  <si>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</si>
  <si>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</si>
  <si>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</si>
  <si>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</si>
  <si>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</si>
  <si>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</si>
  <si>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</si>
  <si>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</si>
  <si>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</si>
  <si>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</si>
  <si>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</si>
  <si>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</si>
  <si>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</si>
  <si>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</si>
  <si>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</si>
  <si>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</si>
  <si>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</si>
  <si>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</si>
  <si>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</si>
  <si>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</si>
  <si>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</si>
  <si>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</si>
  <si>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</si>
  <si>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</si>
  <si>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</si>
  <si>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</si>
  <si>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</si>
  <si>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</si>
  <si>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</si>
  <si>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</si>
  <si>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</si>
  <si>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</si>
  <si>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</si>
  <si>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</si>
  <si>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</si>
  <si>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</si>
  <si>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</si>
  <si>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</si>
  <si>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</si>
  <si>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</si>
  <si>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</si>
  <si>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</si>
  <si>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</si>
  <si>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</si>
  <si>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</si>
  <si>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</si>
  <si>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</si>
  <si>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</si>
  <si>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</si>
  <si>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</si>
  <si>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</si>
  <si>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</si>
  <si>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</si>
  <si>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</si>
  <si>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</si>
  <si>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</si>
  <si>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</si>
  <si>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</si>
  <si>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</si>
  <si>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</si>
  <si>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</si>
  <si>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</si>
  <si>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</si>
  <si>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</si>
  <si>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</si>
  <si>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</si>
  <si>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</si>
  <si>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</si>
  <si>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</si>
  <si>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</si>
  <si>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</si>
  <si>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</si>
  <si>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</si>
  <si>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</si>
  <si>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</si>
  <si>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</si>
  <si>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</si>
  <si>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</si>
  <si>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</si>
  <si>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</si>
  <si>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</si>
  <si>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</si>
  <si>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</si>
  <si>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</si>
  <si>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</si>
  <si>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</si>
  <si>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</si>
  <si>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</si>
  <si>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</si>
  <si>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</si>
  <si>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</si>
  <si>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</si>
  <si>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</si>
  <si>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</si>
  <si>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</si>
  <si>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</si>
  <si>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</si>
  <si>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</si>
  <si>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</si>
  <si>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</si>
  <si>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</si>
  <si>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</si>
  <si>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</si>
  <si>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</si>
  <si>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</si>
  <si>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</si>
  <si>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</si>
  <si>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</si>
  <si>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</si>
  <si>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</si>
  <si>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</si>
  <si>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</si>
  <si>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</si>
  <si>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</si>
  <si>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</si>
  <si>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</si>
  <si>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</si>
  <si>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</si>
  <si>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</si>
  <si>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</si>
  <si>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</si>
  <si>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</si>
  <si>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</si>
  <si>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</si>
  <si>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</si>
  <si>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</si>
  <si>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</si>
  <si>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</si>
  <si>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</si>
  <si>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</si>
  <si>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</si>
  <si>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</si>
  <si>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</si>
  <si>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</si>
  <si>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</si>
  <si>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</si>
  <si>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</si>
  <si>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</si>
  <si>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</si>
  <si>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</si>
  <si>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</si>
  <si>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</si>
  <si>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</si>
  <si>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</si>
  <si>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</si>
  <si>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</si>
  <si>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</si>
  <si>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</si>
  <si>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</si>
  <si>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</si>
  <si>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</si>
  <si>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</si>
  <si>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</si>
  <si>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</si>
  <si>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</si>
  <si>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</si>
  <si>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</si>
  <si>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</si>
  <si>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</si>
  <si>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</si>
  <si>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</si>
  <si>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</si>
  <si>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</si>
  <si>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</si>
  <si>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</si>
  <si>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</si>
  <si>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</si>
  <si>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</si>
  <si>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</si>
  <si>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</si>
  <si>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</si>
  <si>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</si>
  <si>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</si>
  <si>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</si>
  <si>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</si>
  <si>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</si>
  <si>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</si>
  <si>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</si>
  <si>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</si>
  <si>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</si>
  <si>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</si>
  <si>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</si>
  <si>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</si>
  <si>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</si>
  <si>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</si>
  <si>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</si>
  <si>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</si>
  <si>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</si>
  <si>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</si>
  <si>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</si>
  <si>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</si>
  <si>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</si>
  <si>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</si>
  <si>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</si>
  <si>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</si>
  <si>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</si>
  <si>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</si>
  <si>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</si>
  <si>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</si>
  <si>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</si>
  <si>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</si>
  <si>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</si>
  <si>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</si>
  <si>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</si>
  <si>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</si>
  <si>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</si>
  <si>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</si>
  <si>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</si>
  <si>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</si>
  <si>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</si>
  <si>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</si>
  <si>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</si>
  <si>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</si>
  <si>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</si>
  <si>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</si>
  <si>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</si>
  <si>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</si>
  <si>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</si>
  <si>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</si>
  <si>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</si>
  <si>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</si>
  <si>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</si>
  <si>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</si>
  <si>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</si>
  <si>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</si>
  <si>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</si>
  <si>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</si>
  <si>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</si>
  <si>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</si>
  <si>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</si>
  <si>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</si>
  <si>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</si>
  <si>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</si>
  <si>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</si>
  <si>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</si>
  <si>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</si>
  <si>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</si>
  <si>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</si>
  <si>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</si>
  <si>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</si>
  <si>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</si>
  <si>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</si>
  <si>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</si>
  <si>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</si>
  <si>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</si>
  <si>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</si>
  <si>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</si>
  <si>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</si>
  <si>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</si>
  <si>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</si>
  <si>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</si>
  <si>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</si>
  <si>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</si>
  <si>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</si>
  <si>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</si>
  <si>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</si>
  <si>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</si>
  <si>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</si>
  <si>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</si>
  <si>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</si>
  <si>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</si>
  <si>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</si>
  <si>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</si>
  <si>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</si>
  <si>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</si>
  <si>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</si>
  <si>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</si>
  <si>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</si>
  <si>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</si>
  <si>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</si>
  <si>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</si>
  <si>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</si>
  <si>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</si>
  <si>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</si>
  <si>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</si>
  <si>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</si>
  <si>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</si>
  <si>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</si>
  <si>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</si>
  <si>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</si>
  <si>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</si>
  <si>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</si>
  <si>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</si>
  <si>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</si>
  <si>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</si>
  <si>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</si>
  <si>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</si>
  <si>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</si>
  <si>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</si>
  <si>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</si>
  <si>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</si>
  <si>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</si>
  <si>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</si>
  <si>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</si>
  <si>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</si>
  <si>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</si>
  <si>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</si>
  <si>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</si>
  <si>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</si>
  <si>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</si>
  <si>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</si>
  <si>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</si>
  <si>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</si>
  <si>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</si>
  <si>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</si>
  <si>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</si>
  <si>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</si>
  <si>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</si>
  <si>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</si>
  <si>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</si>
  <si>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</si>
  <si>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</si>
  <si>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</si>
  <si>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</si>
  <si>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</si>
  <si>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</si>
  <si>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</si>
  <si>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</si>
  <si>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</si>
  <si>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</si>
  <si>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</si>
  <si>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</si>
  <si>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</si>
  <si>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</si>
  <si>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</si>
  <si>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</si>
  <si>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</si>
  <si>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</si>
  <si>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</si>
  <si>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</si>
  <si>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</si>
  <si>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</si>
  <si>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</si>
  <si>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</si>
  <si>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</si>
  <si>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</si>
  <si>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</si>
  <si>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</si>
  <si>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</si>
  <si>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</si>
  <si>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</si>
  <si>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</si>
  <si>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</si>
  <si>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</si>
  <si>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</si>
  <si>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</si>
  <si>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</si>
  <si>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</si>
  <si>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</si>
  <si>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</si>
  <si>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</si>
  <si>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</si>
  <si>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</si>
  <si>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</si>
  <si>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</si>
  <si>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</si>
  <si>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</si>
  <si>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</si>
  <si>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</si>
  <si>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</si>
  <si>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</si>
  <si>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</si>
  <si>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</si>
  <si>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</si>
  <si>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</si>
  <si>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</si>
  <si>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</si>
  <si>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</si>
  <si>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</si>
  <si>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</si>
  <si>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</si>
  <si>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</si>
  <si>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</si>
  <si>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</si>
  <si>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</si>
  <si>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</si>
  <si>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</si>
  <si>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</si>
  <si>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</si>
  <si>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</si>
  <si>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</si>
  <si>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</si>
  <si>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</si>
  <si>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</si>
  <si>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</si>
  <si>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</si>
  <si>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</si>
  <si>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</si>
  <si>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</si>
  <si>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</si>
  <si>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</si>
  <si>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</si>
  <si>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</si>
  <si>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</si>
  <si>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</si>
  <si>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</si>
  <si>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</si>
  <si>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</si>
  <si>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</si>
  <si>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</si>
  <si>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</si>
  <si>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</si>
  <si>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</si>
  <si>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</si>
  <si>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</si>
  <si>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</si>
  <si>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</si>
  <si>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</si>
  <si>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</si>
  <si>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</si>
  <si>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</si>
  <si>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</si>
  <si>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</si>
  <si>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</si>
  <si>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</si>
  <si>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</si>
  <si>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</si>
  <si>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</si>
  <si>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</si>
  <si>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</si>
  <si>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</si>
  <si>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</si>
  <si>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</si>
  <si>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</si>
  <si>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</si>
  <si>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</si>
  <si>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</si>
  <si>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</si>
  <si>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</si>
  <si>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</si>
  <si>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</si>
  <si>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</si>
  <si>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</si>
  <si>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</si>
  <si>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</si>
  <si>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</si>
  <si>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</si>
  <si>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</si>
  <si>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</si>
  <si>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</si>
  <si>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</si>
  <si>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</si>
  <si>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</si>
  <si>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</si>
  <si>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</si>
  <si>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</si>
  <si>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</si>
  <si>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</si>
  <si>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</si>
  <si>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</si>
  <si>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</si>
  <si>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</si>
  <si>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</si>
  <si>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</si>
  <si>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</si>
  <si>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</si>
  <si>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</si>
  <si>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</si>
  <si>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</si>
  <si>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</si>
  <si>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</si>
  <si>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</si>
  <si>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</si>
  <si>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</si>
  <si>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</si>
  <si>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</si>
  <si>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</si>
  <si>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</si>
  <si>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</si>
  <si>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</si>
  <si>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</si>
  <si>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</si>
  <si>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</si>
  <si>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</si>
  <si>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</si>
  <si>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</si>
  <si>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</si>
  <si>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</si>
  <si>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</si>
  <si>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</si>
  <si>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</si>
  <si>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</si>
  <si>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</si>
  <si>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</si>
  <si>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</si>
  <si>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</si>
  <si>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</si>
  <si>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</si>
  <si>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</si>
  <si>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</si>
  <si>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</si>
  <si>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</si>
  <si>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</si>
  <si>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</si>
  <si>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</si>
  <si>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</si>
  <si>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</si>
  <si>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</si>
  <si>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</si>
  <si>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</si>
  <si>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</si>
  <si>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</si>
  <si>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</si>
  <si>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</si>
  <si>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</si>
  <si>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</si>
  <si>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</si>
  <si>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</si>
  <si>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</si>
  <si>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</si>
  <si>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</si>
  <si>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</si>
  <si>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</si>
  <si>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</si>
  <si>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</si>
  <si>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</si>
  <si>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</si>
  <si>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</si>
  <si>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</si>
  <si>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</si>
  <si>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</si>
  <si>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</si>
  <si>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</si>
  <si>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</si>
  <si>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</si>
  <si>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</si>
  <si>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</si>
  <si>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</si>
  <si>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</si>
  <si>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</si>
  <si>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</si>
  <si>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</si>
  <si>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</si>
  <si>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</si>
  <si>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</si>
  <si>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</si>
  <si>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</si>
  <si>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</si>
  <si>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</si>
  <si>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</si>
  <si>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</si>
  <si>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</si>
  <si>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</si>
  <si>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</si>
  <si>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</si>
  <si>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</si>
  <si>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</si>
  <si>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</si>
  <si>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</si>
  <si>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</si>
  <si>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</si>
  <si>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</si>
  <si>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</si>
  <si>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</si>
  <si>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</si>
  <si>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</si>
  <si>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</si>
  <si>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</si>
  <si>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</si>
  <si>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</si>
  <si>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</si>
  <si>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</si>
  <si>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</si>
  <si>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</si>
  <si>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</si>
  <si>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</si>
  <si>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</si>
  <si>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</si>
  <si>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</si>
  <si>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</si>
  <si>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</si>
  <si>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</si>
  <si>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</si>
  <si>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</si>
  <si>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</si>
  <si>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</si>
  <si>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</si>
  <si>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</si>
  <si>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</si>
  <si>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</si>
  <si>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</si>
  <si>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</si>
  <si>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</si>
  <si>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</si>
  <si>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</si>
  <si>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</si>
  <si>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</si>
  <si>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</si>
  <si>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</si>
  <si>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</si>
  <si>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</si>
  <si>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</si>
  <si>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</si>
  <si>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</si>
  <si>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</si>
  <si>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</si>
  <si>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</si>
  <si>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</si>
  <si>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</si>
  <si>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</si>
  <si>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</si>
  <si>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</si>
  <si>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</si>
  <si>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</si>
  <si>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</si>
  <si>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</si>
  <si>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</si>
  <si>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</si>
  <si>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</si>
  <si>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</si>
  <si>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</si>
  <si>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</si>
  <si>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</si>
  <si>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</si>
  <si>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</si>
  <si>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</si>
  <si>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</si>
  <si>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</si>
  <si>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</si>
  <si>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</si>
  <si>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</si>
  <si>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</si>
  <si>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</si>
  <si>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</si>
  <si>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</si>
  <si>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</si>
  <si>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</si>
  <si>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</si>
  <si>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</si>
  <si>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</si>
  <si>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</si>
  <si>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</si>
  <si>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</si>
  <si>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</si>
  <si>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</si>
  <si>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</si>
  <si>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</si>
  <si>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</si>
  <si>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</si>
  <si>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</si>
  <si>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</si>
  <si>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</si>
  <si>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</si>
  <si>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</si>
  <si>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</si>
  <si>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</si>
  <si>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</si>
  <si>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</si>
  <si>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</si>
  <si>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</si>
  <si>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</si>
  <si>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</si>
  <si>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</si>
  <si>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</si>
  <si>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</si>
  <si>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</si>
  <si>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</si>
  <si>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</si>
  <si>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</si>
  <si>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</si>
  <si>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</si>
  <si>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</si>
  <si>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</si>
  <si>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</si>
  <si>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</si>
  <si>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</si>
  <si>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</si>
  <si>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</si>
  <si>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</si>
  <si>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</si>
  <si>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</si>
  <si>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</si>
  <si>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</si>
  <si>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</si>
  <si>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</si>
  <si>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</si>
  <si>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</si>
  <si>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</si>
  <si>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</si>
  <si>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</si>
  <si>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</si>
  <si>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</si>
  <si>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</si>
  <si>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</si>
  <si>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</si>
  <si>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</si>
  <si>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</si>
  <si>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</si>
  <si>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</si>
  <si>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</si>
  <si>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</si>
  <si>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</si>
  <si>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</si>
  <si>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</si>
  <si>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</si>
  <si>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</si>
  <si>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</si>
  <si>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</si>
  <si>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</si>
  <si>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</si>
  <si>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</si>
  <si>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</si>
  <si>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</si>
  <si>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</si>
  <si>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</si>
  <si>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</si>
  <si>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</si>
  <si>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</si>
  <si>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</si>
  <si>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</si>
  <si>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</si>
  <si>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</si>
  <si>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</si>
  <si>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</si>
  <si>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</si>
  <si>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</si>
  <si>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</si>
  <si>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</si>
  <si>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</si>
  <si>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</si>
  <si>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</si>
  <si>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</si>
  <si>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</si>
  <si>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</si>
  <si>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</si>
  <si>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</si>
  <si>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</si>
  <si>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</si>
  <si>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</si>
  <si>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</si>
  <si>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</si>
  <si>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</si>
  <si>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</si>
  <si>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</si>
  <si>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</si>
  <si>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</si>
  <si>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</si>
  <si>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</si>
  <si>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</si>
  <si>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</si>
  <si>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</si>
  <si>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</si>
  <si>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</si>
  <si>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</si>
  <si>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</si>
  <si>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</si>
  <si>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</si>
  <si>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</si>
  <si>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</si>
  <si>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</si>
  <si>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</si>
  <si>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</si>
  <si>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</si>
  <si>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</si>
  <si>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</si>
  <si>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</si>
  <si>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</si>
  <si>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</si>
  <si>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</si>
  <si>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</si>
  <si>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</si>
  <si>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</si>
  <si>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</si>
  <si>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</si>
  <si>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</si>
  <si>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</si>
  <si>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</si>
  <si>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</si>
  <si>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</si>
  <si>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</si>
  <si>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</si>
  <si>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</si>
  <si>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</si>
  <si>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</si>
  <si>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</si>
  <si>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</si>
  <si>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</si>
  <si>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</si>
  <si>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</si>
  <si>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</si>
  <si>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</si>
  <si>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</si>
  <si>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</si>
  <si>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</si>
  <si>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</si>
  <si>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</si>
  <si>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</si>
  <si>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</si>
  <si>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</si>
  <si>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</si>
  <si>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</si>
  <si>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</si>
  <si>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</si>
  <si>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</si>
  <si>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</si>
  <si>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</si>
  <si>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</si>
  <si>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</si>
  <si>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</si>
  <si>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</si>
  <si>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</si>
  <si>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</si>
  <si>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</si>
  <si>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</si>
  <si>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</si>
  <si>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</si>
  <si>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</si>
  <si>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</si>
  <si>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</si>
  <si>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</si>
  <si>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</si>
  <si>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</si>
  <si>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</si>
  <si>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</si>
  <si>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</si>
  <si>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</si>
  <si>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</si>
  <si>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</si>
  <si>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</si>
  <si>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</si>
  <si>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</si>
  <si>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</si>
  <si>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</si>
  <si>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</si>
  <si>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</si>
  <si>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</si>
  <si>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</si>
  <si>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</si>
  <si>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</si>
  <si>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</si>
  <si>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</si>
  <si>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</si>
  <si>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</si>
  <si>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</si>
  <si>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</si>
  <si>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</si>
  <si>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</si>
  <si>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</si>
  <si>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</si>
  <si>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</si>
  <si>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</si>
  <si>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</si>
  <si>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</si>
  <si>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</si>
  <si>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</si>
  <si>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</si>
  <si>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</si>
  <si>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</si>
  <si>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</si>
  <si>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</si>
  <si>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</si>
  <si>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</si>
  <si>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</si>
  <si>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</si>
  <si>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</si>
  <si>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</si>
  <si>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</si>
  <si>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</si>
  <si>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</si>
  <si>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</si>
  <si>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</si>
  <si>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</si>
  <si>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</si>
  <si>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</si>
  <si>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</si>
  <si>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</si>
  <si>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</si>
  <si>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</si>
  <si>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</si>
  <si>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</si>
  <si>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</si>
  <si>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</si>
  <si>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</si>
  <si>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</si>
  <si>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</si>
  <si>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</si>
  <si>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</si>
  <si>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</si>
  <si>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</si>
  <si>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</si>
  <si>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</si>
  <si>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</si>
  <si>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</si>
  <si>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</si>
  <si>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</si>
  <si>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</si>
  <si>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</si>
  <si>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</si>
  <si>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</si>
  <si>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</si>
  <si>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</si>
  <si>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</si>
  <si>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</si>
  <si>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</si>
  <si>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</si>
  <si>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</si>
  <si>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</si>
  <si>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</si>
  <si>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</si>
  <si>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</si>
  <si>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</si>
  <si>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</si>
  <si>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</si>
  <si>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</si>
  <si>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</si>
  <si>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</si>
  <si>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</si>
  <si>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</si>
  <si>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</si>
  <si>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</si>
  <si>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</si>
  <si>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</si>
  <si>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</si>
  <si>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</si>
  <si>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</si>
  <si>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</si>
  <si>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</si>
  <si>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</si>
  <si>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</si>
  <si>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</si>
  <si>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</si>
  <si>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</si>
  <si>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</si>
  <si>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</si>
  <si>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</si>
  <si>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</si>
  <si>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</si>
  <si>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</si>
  <si>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</si>
  <si>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</si>
  <si>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</si>
  <si>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</si>
  <si>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</si>
  <si>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</si>
  <si>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</si>
  <si>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</si>
  <si>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</si>
  <si>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</si>
  <si>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</si>
  <si>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</si>
  <si>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</si>
  <si>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</si>
  <si>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</si>
  <si>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</si>
  <si>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</si>
  <si>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</si>
  <si>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</si>
  <si>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</si>
  <si>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</si>
  <si>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</si>
  <si>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</si>
  <si>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</si>
  <si>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</si>
  <si>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</si>
  <si>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</si>
  <si>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</si>
  <si>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</si>
  <si>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</si>
  <si>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</si>
  <si>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</si>
  <si>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</si>
  <si>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</si>
  <si>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</si>
  <si>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</si>
  <si>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</si>
  <si>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</si>
  <si>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</si>
  <si>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</si>
  <si>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</si>
  <si>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</si>
  <si>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</si>
  <si>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</si>
  <si>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</si>
  <si>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</si>
  <si>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</si>
  <si>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</si>
  <si>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</si>
  <si>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</si>
  <si>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</si>
  <si>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</si>
  <si>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</si>
  <si>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</si>
  <si>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</si>
  <si>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</si>
  <si>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</si>
  <si>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</si>
  <si>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</si>
  <si>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</si>
  <si>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</si>
  <si>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</si>
  <si>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</si>
  <si>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</si>
  <si>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</si>
  <si>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</si>
  <si>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</si>
  <si>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</si>
  <si>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</si>
  <si>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</si>
  <si>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</si>
  <si>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</si>
  <si>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</si>
  <si>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</si>
  <si>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</si>
  <si>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</si>
  <si>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</si>
  <si>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</si>
  <si>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</si>
  <si>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</si>
  <si>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</si>
  <si>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</si>
  <si>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</si>
  <si>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</si>
  <si>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</si>
  <si>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</si>
  <si>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</si>
  <si>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</si>
  <si>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</si>
  <si>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</si>
  <si>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</si>
  <si>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</si>
  <si>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</si>
  <si>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</si>
  <si>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</si>
  <si>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</si>
  <si>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</si>
  <si>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</si>
  <si>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</si>
  <si>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</si>
  <si>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</si>
  <si>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</si>
  <si>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</si>
  <si>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</si>
  <si>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</si>
  <si>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</si>
  <si>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</si>
  <si>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</si>
  <si>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</si>
  <si>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</si>
  <si>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</si>
  <si>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</si>
  <si>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</si>
  <si>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</si>
  <si>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</si>
  <si>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</si>
  <si>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</si>
  <si>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</si>
  <si>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</si>
  <si>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</si>
  <si>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</si>
  <si>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</si>
  <si>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</si>
  <si>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</si>
  <si>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</si>
  <si>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</si>
  <si>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</si>
  <si>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</si>
  <si>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</si>
  <si>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</si>
  <si>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</si>
  <si>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</si>
  <si>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</si>
  <si>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</si>
  <si>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</si>
  <si>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</si>
  <si>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</si>
  <si>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</si>
  <si>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</si>
  <si>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</si>
  <si>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</si>
  <si>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</si>
  <si>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</si>
  <si>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</si>
  <si>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</si>
  <si>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</si>
  <si>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</si>
  <si>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</si>
  <si>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</si>
  <si>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</si>
  <si>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</si>
  <si>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</si>
  <si>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</si>
  <si>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</si>
  <si>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</si>
  <si>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</si>
  <si>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</si>
  <si>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</si>
  <si>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</si>
  <si>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</si>
  <si>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</si>
  <si>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</si>
  <si>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</si>
  <si>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</si>
  <si>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</si>
  <si>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</si>
  <si>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</si>
  <si>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</si>
  <si>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</si>
  <si>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</si>
  <si>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</si>
  <si>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</si>
  <si>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</si>
  <si>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</si>
  <si>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</si>
  <si>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</si>
  <si>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</si>
  <si>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</si>
  <si>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</si>
  <si>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</si>
  <si>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</si>
  <si>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</si>
  <si>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</si>
  <si>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</si>
  <si>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</si>
  <si>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</si>
  <si>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</si>
  <si>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</si>
  <si>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</si>
  <si>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</si>
  <si>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</si>
  <si>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</si>
  <si>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</si>
  <si>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</si>
  <si>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</si>
  <si>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</si>
  <si>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</si>
  <si>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</si>
  <si>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</si>
  <si>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</si>
  <si>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</si>
  <si>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</si>
  <si>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</si>
  <si>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</si>
  <si>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</si>
  <si>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</si>
  <si>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</si>
  <si>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</si>
  <si>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</si>
  <si>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</si>
  <si>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</si>
  <si>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</si>
  <si>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</si>
  <si>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</si>
  <si>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</si>
  <si>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</si>
  <si>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</si>
  <si>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</si>
  <si>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</si>
  <si>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</si>
  <si>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</si>
  <si>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</si>
  <si>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</si>
  <si>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</si>
  <si>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</si>
  <si>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</si>
  <si>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</si>
  <si>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</si>
  <si>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</si>
  <si>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</si>
  <si>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</si>
  <si>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</si>
  <si>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</si>
  <si>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</si>
  <si>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</si>
  <si>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</si>
  <si>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</si>
  <si>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</si>
  <si>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</si>
  <si>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</si>
  <si>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</si>
  <si>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</si>
  <si>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</si>
  <si>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</si>
  <si>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</si>
  <si>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</si>
  <si>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</si>
  <si>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</si>
  <si>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</si>
  <si>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</si>
  <si>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</si>
  <si>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</si>
  <si>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</si>
  <si>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</si>
  <si>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</si>
  <si>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</si>
  <si>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</si>
  <si>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</si>
  <si>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</si>
  <si>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</si>
  <si>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</si>
  <si>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</si>
  <si>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</si>
  <si>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</si>
  <si>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</si>
  <si>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</si>
  <si>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</si>
  <si>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</si>
  <si>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</si>
  <si>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</si>
  <si>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</si>
  <si>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</si>
  <si>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</si>
  <si>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</si>
  <si>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</si>
  <si>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</si>
  <si>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</si>
  <si>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</si>
  <si>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</si>
  <si>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</si>
  <si>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</si>
  <si>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</si>
  <si>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</si>
  <si>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</si>
  <si>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</si>
  <si>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</si>
  <si>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</si>
  <si>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</si>
  <si>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</si>
  <si>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</si>
  <si>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</si>
  <si>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</si>
  <si>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</si>
  <si>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</si>
  <si>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</si>
  <si>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</si>
  <si>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</si>
  <si>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</si>
  <si>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</si>
  <si>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</si>
  <si>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</si>
  <si>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</si>
  <si>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</si>
  <si>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</si>
  <si>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</si>
  <si>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</si>
  <si>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</si>
  <si>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</si>
  <si>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</si>
  <si>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</si>
  <si>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</si>
  <si>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</si>
  <si>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</si>
  <si>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</si>
  <si>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</si>
  <si>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</si>
  <si>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</si>
  <si>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</si>
  <si>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</si>
  <si>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</si>
  <si>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</si>
  <si>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</si>
  <si>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</si>
  <si>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</si>
  <si>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</si>
  <si>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</si>
  <si>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</si>
  <si>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</si>
  <si>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</si>
  <si>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</si>
  <si>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</si>
  <si>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</si>
  <si>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</si>
  <si>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</si>
  <si>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</si>
  <si>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</si>
  <si>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</si>
  <si>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</si>
  <si>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</si>
  <si>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</si>
  <si>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</si>
  <si>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</si>
  <si>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</si>
  <si>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</si>
  <si>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</si>
  <si>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</si>
  <si>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</si>
  <si>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</si>
  <si>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</si>
  <si>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</si>
  <si>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</si>
  <si>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</si>
  <si>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</si>
  <si>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</si>
  <si>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</si>
  <si>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</si>
  <si>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</si>
  <si>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</si>
  <si>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</si>
  <si>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</si>
  <si>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</si>
  <si>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</si>
  <si>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</si>
  <si>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</si>
  <si>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</si>
  <si>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</si>
  <si>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</si>
  <si>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</si>
  <si>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</si>
  <si>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</si>
  <si>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</si>
  <si>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</si>
  <si>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</si>
  <si>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</si>
  <si>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</si>
  <si>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</si>
  <si>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</si>
  <si>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</si>
  <si>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</si>
  <si>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</si>
  <si>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</si>
  <si>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</si>
  <si>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</si>
  <si>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</si>
  <si>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</si>
  <si>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</si>
  <si>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</si>
  <si>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</si>
  <si>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</si>
  <si>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</si>
  <si>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</si>
  <si>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</si>
  <si>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</si>
  <si>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</si>
  <si>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</si>
  <si>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</si>
  <si>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</si>
  <si>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</si>
  <si>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</si>
  <si>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</si>
  <si>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</si>
  <si>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</si>
  <si>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</si>
  <si>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</si>
  <si>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</si>
  <si>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</si>
  <si>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</si>
  <si>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</si>
  <si>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</si>
  <si>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</si>
  <si>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</si>
  <si>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</si>
  <si>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</si>
  <si>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</si>
  <si>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</si>
  <si>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</si>
  <si>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</si>
  <si>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</si>
  <si>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</si>
  <si>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</si>
  <si>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</si>
  <si>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</si>
  <si>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</si>
  <si>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</si>
  <si>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</si>
  <si>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</si>
  <si>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</si>
  <si>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</si>
  <si>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</si>
  <si>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</si>
  <si>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</si>
  <si>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</si>
  <si>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</si>
  <si>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</si>
  <si>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</si>
  <si>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</si>
  <si>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</si>
  <si>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</si>
  <si>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</si>
  <si>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</si>
  <si>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</si>
  <si>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</si>
  <si>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</si>
  <si>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</si>
  <si>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</si>
  <si>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</si>
  <si>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</si>
  <si>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</si>
  <si>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</si>
  <si>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</si>
  <si>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</si>
  <si>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</si>
  <si>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</si>
  <si>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</si>
  <si>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</si>
  <si>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</si>
  <si>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</si>
  <si>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</si>
  <si>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</si>
  <si>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</si>
  <si>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</si>
  <si>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</si>
  <si>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</si>
  <si>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</si>
  <si>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</si>
  <si>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</si>
  <si>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</si>
  <si>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</si>
  <si>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</si>
  <si>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</si>
  <si>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</si>
  <si>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</si>
  <si>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</si>
  <si>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</si>
  <si>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</si>
  <si>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</si>
  <si>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</si>
  <si>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</si>
  <si>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</si>
  <si>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</si>
  <si>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</si>
  <si>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</si>
  <si>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</si>
  <si>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</si>
  <si>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</si>
  <si>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</si>
  <si>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</si>
  <si>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</si>
  <si>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</si>
  <si>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</si>
  <si>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</si>
  <si>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</si>
  <si>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</si>
  <si>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</si>
  <si>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</si>
  <si>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</si>
  <si>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</si>
  <si>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</si>
  <si>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</si>
  <si>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</si>
  <si>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</si>
  <si>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</si>
  <si>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</si>
  <si>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</si>
  <si>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</si>
  <si>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</si>
  <si>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</si>
  <si>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</si>
  <si>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</si>
  <si>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</si>
  <si>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</si>
  <si>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</si>
  <si>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</si>
  <si>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</si>
  <si>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</si>
  <si>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</si>
  <si>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</si>
  <si>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</si>
  <si>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</si>
  <si>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</si>
  <si>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</si>
  <si>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</si>
  <si>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</si>
  <si>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</si>
  <si>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</si>
  <si>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</si>
  <si>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</si>
  <si>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</si>
  <si>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</si>
  <si>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</si>
  <si>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</si>
  <si>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</si>
  <si>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</si>
  <si>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</si>
  <si>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</si>
  <si>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</si>
  <si>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</si>
  <si>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</si>
  <si>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</si>
  <si>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</si>
  <si>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</si>
  <si>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</si>
  <si>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</si>
  <si>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</si>
  <si>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</si>
  <si>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</si>
  <si>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</si>
  <si>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</si>
  <si>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</si>
  <si>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</si>
  <si>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</si>
  <si>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</si>
  <si>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</si>
  <si>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</si>
  <si>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</si>
  <si>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</si>
  <si>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</si>
  <si>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</si>
  <si>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</si>
  <si>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</si>
  <si>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</si>
  <si>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</si>
  <si>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</si>
  <si>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</si>
  <si>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</si>
  <si>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</si>
  <si>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</si>
  <si>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</si>
  <si>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</si>
  <si>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</si>
  <si>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</si>
  <si>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</si>
  <si>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</si>
  <si>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</si>
  <si>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</si>
  <si>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</si>
  <si>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</si>
  <si>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</si>
  <si>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</si>
  <si>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</si>
  <si>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</si>
  <si>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</si>
  <si>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</si>
  <si>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</si>
  <si>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</si>
  <si>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</si>
  <si>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</si>
  <si>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</si>
  <si>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</si>
  <si>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</si>
  <si>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</si>
  <si>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</si>
  <si>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</si>
  <si>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</si>
  <si>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</si>
  <si>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</si>
  <si>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</si>
  <si>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</si>
  <si>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</si>
  <si>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</si>
  <si>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</si>
  <si>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</si>
  <si>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</si>
  <si>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</si>
  <si>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</si>
  <si>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</si>
  <si>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</si>
  <si>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</si>
  <si>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</si>
  <si>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</si>
  <si>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</si>
  <si>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</si>
  <si>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</si>
  <si>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</si>
  <si>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</si>
  <si>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</si>
  <si>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</si>
  <si>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</si>
  <si>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</si>
  <si>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</si>
  <si>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</si>
  <si>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</si>
  <si>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</si>
  <si>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</si>
  <si>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</si>
  <si>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</si>
  <si>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</si>
  <si>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</si>
  <si>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</si>
  <si>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</si>
  <si>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</si>
  <si>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</si>
  <si>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</si>
  <si>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</si>
  <si>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</si>
  <si>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</si>
  <si>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</si>
  <si>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</si>
  <si>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</si>
  <si>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</si>
  <si>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</si>
  <si>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</si>
  <si>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</si>
  <si>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</si>
  <si>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</si>
  <si>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</si>
  <si>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</si>
  <si>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</si>
  <si>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</si>
  <si>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</si>
  <si>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</si>
  <si>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</si>
  <si>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</si>
  <si>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</si>
  <si>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</si>
  <si>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</si>
  <si>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</si>
  <si>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</si>
  <si>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</si>
  <si>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</si>
  <si>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</si>
  <si>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</si>
  <si>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</si>
  <si>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</si>
  <si>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</si>
  <si>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</si>
  <si>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</si>
  <si>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</si>
  <si>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</si>
  <si>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</si>
  <si>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</si>
  <si>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</si>
  <si>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</si>
  <si>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</si>
  <si>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</si>
  <si>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</si>
  <si>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</si>
  <si>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</si>
  <si>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</si>
  <si>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</si>
  <si>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</si>
  <si>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</si>
  <si>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</si>
  <si>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</si>
  <si>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</si>
  <si>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</si>
  <si>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</si>
  <si>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</si>
  <si>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</si>
  <si>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</si>
  <si>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</si>
  <si>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</si>
  <si>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</si>
  <si>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</si>
  <si>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</si>
  <si>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</si>
  <si>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</si>
  <si>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</si>
  <si>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</si>
  <si>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</si>
  <si>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</si>
  <si>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</si>
  <si>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</si>
  <si>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</si>
  <si>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</si>
  <si>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</si>
  <si>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</si>
  <si>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</si>
  <si>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</si>
  <si>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</si>
  <si>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</si>
  <si>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</si>
  <si>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</si>
  <si>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</si>
  <si>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</si>
  <si>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</si>
  <si>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</si>
  <si>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</si>
  <si>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</si>
  <si>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</si>
  <si>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</si>
  <si>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</si>
  <si>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</si>
  <si>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</si>
  <si>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</si>
  <si>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</si>
  <si>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</si>
  <si>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</si>
  <si>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</si>
  <si>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</si>
  <si>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</si>
  <si>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</si>
  <si>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</si>
  <si>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</si>
  <si>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</si>
  <si>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</si>
  <si>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</si>
  <si>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</si>
  <si>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</si>
  <si>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</si>
  <si>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</si>
  <si>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</si>
  <si>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</si>
  <si>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</si>
  <si>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</si>
  <si>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</si>
  <si>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</si>
  <si>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</si>
  <si>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</si>
  <si>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</si>
  <si>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</si>
  <si>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</si>
  <si>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</si>
  <si>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</si>
  <si>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</si>
  <si>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</si>
  <si>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</si>
  <si>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</si>
  <si>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</si>
  <si>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</si>
  <si>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</si>
  <si>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</si>
  <si>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</si>
  <si>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</si>
  <si>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</si>
  <si>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</si>
  <si>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</si>
  <si>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</si>
  <si>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</si>
  <si>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</si>
  <si>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</si>
  <si>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</si>
  <si>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</si>
  <si>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</si>
  <si>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</si>
  <si>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</si>
  <si>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</si>
  <si>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</si>
  <si>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</si>
  <si>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</si>
  <si>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</si>
  <si>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</si>
  <si>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</si>
  <si>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</si>
  <si>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</si>
  <si>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</si>
  <si>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</si>
  <si>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</si>
  <si>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</si>
  <si>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</si>
  <si>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</si>
  <si>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</si>
  <si>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</si>
  <si>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</si>
  <si>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</si>
  <si>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</si>
  <si>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</si>
  <si>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</si>
  <si>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</si>
  <si>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</si>
  <si>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</si>
  <si>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</si>
  <si>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</si>
  <si>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</si>
  <si>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</si>
  <si>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</si>
  <si>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</si>
  <si>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</si>
  <si>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</si>
  <si>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</si>
  <si>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</si>
  <si>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</si>
  <si>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</si>
  <si>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</si>
  <si>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</si>
  <si>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</si>
  <si>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</si>
  <si>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</si>
  <si>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</si>
  <si>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</si>
  <si>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</si>
  <si>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</si>
  <si>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</si>
  <si>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</si>
  <si>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</si>
  <si>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</si>
  <si>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</si>
  <si>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</si>
  <si>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</si>
  <si>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</si>
  <si>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</si>
  <si>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</si>
  <si>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</si>
  <si>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</si>
  <si>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</si>
  <si>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</si>
  <si>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</si>
  <si>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</si>
  <si>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</si>
  <si>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</si>
  <si>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</si>
  <si>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</si>
  <si>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</si>
  <si>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</si>
  <si>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</si>
  <si>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</si>
  <si>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</si>
  <si>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</si>
  <si>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</si>
  <si>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</si>
  <si>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</si>
  <si>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</si>
  <si>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</si>
  <si>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</si>
  <si>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</si>
  <si>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</si>
  <si>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</si>
  <si>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</si>
  <si>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</si>
  <si>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</si>
  <si>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</si>
  <si>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</si>
  <si>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</si>
  <si>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</si>
  <si>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</si>
  <si>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</si>
  <si>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</si>
  <si>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</si>
  <si>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</si>
  <si>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</si>
  <si>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</si>
  <si>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</si>
  <si>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</si>
  <si>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</si>
  <si>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</si>
  <si>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</si>
  <si>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</si>
  <si>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</si>
  <si>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</si>
  <si>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</si>
  <si>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</si>
  <si>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</si>
  <si>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</si>
  <si>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</si>
  <si>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</si>
  <si>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</si>
  <si>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</si>
  <si>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</si>
  <si>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</si>
  <si>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</si>
  <si>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</si>
  <si>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</si>
  <si>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</si>
  <si>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</si>
  <si>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</si>
  <si>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</si>
  <si>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</si>
  <si>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</si>
  <si>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</si>
  <si>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</si>
  <si>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</si>
  <si>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</si>
  <si>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</si>
  <si>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</si>
  <si>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</si>
  <si>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</si>
  <si>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</si>
  <si>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</si>
  <si>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</si>
  <si>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</si>
  <si>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</si>
  <si>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</si>
  <si>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</si>
  <si>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</si>
  <si>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</si>
  <si>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</si>
  <si>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</si>
  <si>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</si>
  <si>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</si>
  <si>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</si>
  <si>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</si>
  <si>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</si>
  <si>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</si>
  <si>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</si>
  <si>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</si>
  <si>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</si>
  <si>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</si>
  <si>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</si>
  <si>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</si>
  <si>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</si>
  <si>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</si>
  <si>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</si>
  <si>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</si>
  <si>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</si>
  <si>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</si>
  <si>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</si>
  <si>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</si>
  <si>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</si>
  <si>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</si>
  <si>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</si>
  <si>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</si>
  <si>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</si>
  <si>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</si>
  <si>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</si>
  <si>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</si>
  <si>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</si>
  <si>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</si>
  <si>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</si>
  <si>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</si>
  <si>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</si>
  <si>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</si>
  <si>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</si>
  <si>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</si>
  <si>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</si>
  <si>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</si>
  <si>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</si>
  <si>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</si>
  <si>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</si>
  <si>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</si>
  <si>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</si>
  <si>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</si>
  <si>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</si>
  <si>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</si>
  <si>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</si>
  <si>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</si>
  <si>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</si>
  <si>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</si>
  <si>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</si>
  <si>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</si>
  <si>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</si>
  <si>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</si>
  <si>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</si>
  <si>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</si>
  <si>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</si>
  <si>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</si>
  <si>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</si>
  <si>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</si>
  <si>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</si>
  <si>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</si>
  <si>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</si>
  <si>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</si>
  <si>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</si>
  <si>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</si>
  <si>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</si>
  <si>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</si>
  <si>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</si>
  <si>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</si>
  <si>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</si>
  <si>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</si>
  <si>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</si>
  <si>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</si>
  <si>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</si>
  <si>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</si>
  <si>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</si>
  <si>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</si>
  <si>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</si>
  <si>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</si>
  <si>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</si>
  <si>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</si>
  <si>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</si>
  <si>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</si>
  <si>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</si>
  <si>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</si>
  <si>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</si>
  <si>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</si>
  <si>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</si>
  <si>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</si>
  <si>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</si>
  <si>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</si>
  <si>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</si>
  <si>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</si>
  <si>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</si>
  <si>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</si>
  <si>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</si>
  <si>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</si>
  <si>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</si>
  <si>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</si>
  <si>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</si>
  <si>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</si>
  <si>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</si>
  <si>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</si>
  <si>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</si>
  <si>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</si>
  <si>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</si>
  <si>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</si>
  <si>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</si>
  <si>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</si>
  <si>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</si>
  <si>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</si>
  <si>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</si>
  <si>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</si>
  <si>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</si>
  <si>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</si>
  <si>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</si>
  <si>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</si>
  <si>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</si>
  <si>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</si>
  <si>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</si>
  <si>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</si>
  <si>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</si>
  <si>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</si>
  <si>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</si>
  <si>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</si>
  <si>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</si>
  <si>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</si>
  <si>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</si>
  <si>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</si>
  <si>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</si>
  <si>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</si>
  <si>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</si>
  <si>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</si>
  <si>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</si>
  <si>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</si>
  <si>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</si>
  <si>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</si>
  <si>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</si>
  <si>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</si>
  <si>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</si>
  <si>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</si>
  <si>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</si>
  <si>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</si>
  <si>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</si>
  <si>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</si>
  <si>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</si>
  <si>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</si>
  <si>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</si>
  <si>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</si>
  <si>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</si>
  <si>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</si>
  <si>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</si>
  <si>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</si>
  <si>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</si>
  <si>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</si>
  <si>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</si>
  <si>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</si>
  <si>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</si>
  <si>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</si>
  <si>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</si>
  <si>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</si>
  <si>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</si>
  <si>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</si>
  <si>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</si>
  <si>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</si>
  <si>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</si>
  <si>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</si>
  <si>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</si>
  <si>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</si>
  <si>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</si>
  <si>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</si>
  <si>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</si>
  <si>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</si>
  <si>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</si>
  <si>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</si>
  <si>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</si>
  <si>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</si>
  <si>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</si>
  <si>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</si>
  <si>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</si>
  <si>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</si>
  <si>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</si>
  <si>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</si>
  <si>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</si>
  <si>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</si>
  <si>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</si>
  <si>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</si>
  <si>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</si>
  <si>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</si>
  <si>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</si>
  <si>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</si>
  <si>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</si>
  <si>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</si>
  <si>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</si>
  <si>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</si>
  <si>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</si>
  <si>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</si>
  <si>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</si>
  <si>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</si>
  <si>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</si>
  <si>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</si>
  <si>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</si>
  <si>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</si>
  <si>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</si>
  <si>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</si>
  <si>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</si>
  <si>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</si>
  <si>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</si>
  <si>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</si>
  <si>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</si>
  <si>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</si>
  <si>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</si>
  <si>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</si>
  <si>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</si>
  <si>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</si>
  <si>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</si>
  <si>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</si>
  <si>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</si>
  <si>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</si>
  <si>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</si>
  <si>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</si>
  <si>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</si>
  <si>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</si>
  <si>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</si>
  <si>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</si>
  <si>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</si>
  <si>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</si>
  <si>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</si>
  <si>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</si>
  <si>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</si>
  <si>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</si>
  <si>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</si>
  <si>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</si>
  <si>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</si>
  <si>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</si>
  <si>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</si>
  <si>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</si>
  <si>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</si>
  <si>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</si>
  <si>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</si>
  <si>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</si>
  <si>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</si>
  <si>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</si>
  <si>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</si>
  <si>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</si>
  <si>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</si>
  <si>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</si>
  <si>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</si>
  <si>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</si>
  <si>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</si>
  <si>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</si>
  <si>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</si>
  <si>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</si>
  <si>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</si>
  <si>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</si>
  <si>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</si>
  <si>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</si>
  <si>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</si>
  <si>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</si>
  <si>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</si>
  <si>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</si>
  <si>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</si>
  <si>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</si>
  <si>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</si>
  <si>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</si>
  <si>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</si>
  <si>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</si>
  <si>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</si>
  <si>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</si>
  <si>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</si>
  <si>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</si>
  <si>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</si>
  <si>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</si>
  <si>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</si>
  <si>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</si>
  <si>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</si>
  <si>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</si>
  <si>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</si>
  <si>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</si>
  <si>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</si>
  <si>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</si>
  <si>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</si>
  <si>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</si>
  <si>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</si>
  <si>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</si>
  <si>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</si>
  <si>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</si>
  <si>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</si>
  <si>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</si>
  <si>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</si>
  <si>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</si>
  <si>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</si>
  <si>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</si>
  <si>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</si>
  <si>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</si>
  <si>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</si>
  <si>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</si>
  <si>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</si>
  <si>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</si>
  <si>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</si>
  <si>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</si>
  <si>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</si>
  <si>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</si>
  <si>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</si>
  <si>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</si>
  <si>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</si>
  <si>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</si>
  <si>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</si>
  <si>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</si>
  <si>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</si>
  <si>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</si>
  <si>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</si>
  <si>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</si>
  <si>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</si>
  <si>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</si>
  <si>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</si>
  <si>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</si>
  <si>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</si>
  <si>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</si>
  <si>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</si>
  <si>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</si>
  <si>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</si>
  <si>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</si>
  <si>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</si>
  <si>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</si>
  <si>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</si>
  <si>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</si>
  <si>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</si>
  <si>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</si>
  <si>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</si>
  <si>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</si>
  <si>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</si>
  <si>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</si>
  <si>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</si>
  <si>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</si>
  <si>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</si>
  <si>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</si>
  <si>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</si>
  <si>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</si>
  <si>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</si>
  <si>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</si>
  <si>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</si>
  <si>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</si>
  <si>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</si>
  <si>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</si>
  <si>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</si>
  <si>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</si>
  <si>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</si>
  <si>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</si>
  <si>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</si>
  <si>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</si>
  <si>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</si>
  <si>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</si>
  <si>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</si>
  <si>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</si>
  <si>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</si>
  <si>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</si>
  <si>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</si>
  <si>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</si>
  <si>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</si>
  <si>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</si>
  <si>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</si>
  <si>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</si>
  <si>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</si>
  <si>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</si>
  <si>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</si>
  <si>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</si>
  <si>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</si>
  <si>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</si>
  <si>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</si>
  <si>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</si>
  <si>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</si>
  <si>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</si>
  <si>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</si>
  <si>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</si>
  <si>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</si>
  <si>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</si>
  <si>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</si>
  <si>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</si>
  <si>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</si>
  <si>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</si>
  <si>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</si>
  <si>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</si>
  <si>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</si>
  <si>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</si>
  <si>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</si>
  <si>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</si>
  <si>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</si>
  <si>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</si>
  <si>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</si>
  <si>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</si>
  <si>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</si>
  <si>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</si>
  <si>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</si>
  <si>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</si>
  <si>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</si>
  <si>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</si>
  <si>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</si>
  <si>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</si>
  <si>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</si>
  <si>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</si>
  <si>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</si>
  <si>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</si>
  <si>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</si>
  <si>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</si>
  <si>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</si>
  <si>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</si>
  <si>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</si>
  <si>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</si>
  <si>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</si>
  <si>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</si>
  <si>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</si>
  <si>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</si>
  <si>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</si>
  <si>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</si>
  <si>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</si>
  <si>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</si>
  <si>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</si>
  <si>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</si>
  <si>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</si>
  <si>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</si>
  <si>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</si>
  <si>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</si>
  <si>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</si>
  <si>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</si>
  <si>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</si>
  <si>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</si>
  <si>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</si>
  <si>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</si>
  <si>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</si>
  <si>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</si>
  <si>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</si>
  <si>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</si>
  <si>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</si>
  <si>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</si>
  <si>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</si>
  <si>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</si>
  <si>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</si>
  <si>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</si>
  <si>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</si>
  <si>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</si>
  <si>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</si>
  <si>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</si>
  <si>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</si>
  <si>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</si>
  <si>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</si>
  <si>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</si>
  <si>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</si>
  <si>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</si>
  <si>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</si>
  <si>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</si>
  <si>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</si>
  <si>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</si>
  <si>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</si>
  <si>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</si>
  <si>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</si>
  <si>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</si>
  <si>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</si>
  <si>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</si>
  <si>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</si>
  <si>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</si>
  <si>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</si>
  <si>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</si>
  <si>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</si>
  <si>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</si>
  <si>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</si>
  <si>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</si>
  <si>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</si>
  <si>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</si>
  <si>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</si>
  <si>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</si>
  <si>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</si>
  <si>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</si>
  <si>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</si>
  <si>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</si>
  <si>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</si>
  <si>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</si>
  <si>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</si>
  <si>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</si>
  <si>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</si>
  <si>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</si>
  <si>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</si>
  <si>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</si>
  <si>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</si>
  <si>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</si>
  <si>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</si>
  <si>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</si>
  <si>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</si>
  <si>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</si>
  <si>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</si>
  <si>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</si>
  <si>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</si>
  <si>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</si>
  <si>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</si>
  <si>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</si>
  <si>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</si>
  <si>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</si>
  <si>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</si>
  <si>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</si>
  <si>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</si>
  <si>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</si>
  <si>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</si>
  <si>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</si>
  <si>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</si>
  <si>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</si>
  <si>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</si>
  <si>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</si>
  <si>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</si>
  <si>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</si>
  <si>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</si>
  <si>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</si>
  <si>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</si>
  <si>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</si>
  <si>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</si>
  <si>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</si>
  <si>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</si>
  <si>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</si>
  <si>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</si>
  <si>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</si>
  <si>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</si>
  <si>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</si>
  <si>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</si>
  <si>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</si>
  <si>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</si>
  <si>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</si>
  <si>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</si>
  <si>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</si>
  <si>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</si>
  <si>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</si>
  <si>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</si>
  <si>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</si>
  <si>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</si>
  <si>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</si>
  <si>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</si>
  <si>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</si>
  <si>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</si>
  <si>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</si>
  <si>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</si>
  <si>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</si>
  <si>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</si>
  <si>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</si>
  <si>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</si>
  <si>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</si>
  <si>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</si>
  <si>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</si>
  <si>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</si>
  <si>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</si>
  <si>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</si>
  <si>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</si>
  <si>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</si>
  <si>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</si>
  <si>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</si>
  <si>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</si>
  <si>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</si>
  <si>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</si>
  <si>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</si>
  <si>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</si>
  <si>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</si>
  <si>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</si>
  <si>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</si>
  <si>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</si>
  <si>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</si>
  <si>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</si>
  <si>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</si>
  <si>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</si>
  <si>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</si>
  <si>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</si>
  <si>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</si>
  <si>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</si>
  <si>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</si>
  <si>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</si>
  <si>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</si>
  <si>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</si>
  <si>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</si>
  <si>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</si>
  <si>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</si>
  <si>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</si>
  <si>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</si>
  <si>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</si>
  <si>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</si>
  <si>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</si>
  <si>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</si>
  <si>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</si>
  <si>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</si>
  <si>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</si>
  <si>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</si>
  <si>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</si>
  <si>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</si>
  <si>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</si>
  <si>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</si>
  <si>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</si>
  <si>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</si>
  <si>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</si>
  <si>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</si>
  <si>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</si>
  <si>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</si>
  <si>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</si>
  <si>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</si>
  <si>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</si>
  <si>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</si>
  <si>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</si>
  <si>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</si>
  <si>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</si>
  <si>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</si>
  <si>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</si>
  <si>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</si>
  <si>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</si>
  <si>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</si>
  <si>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</si>
  <si>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</si>
  <si>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</si>
  <si>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</si>
  <si>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</si>
  <si>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</si>
  <si>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</si>
  <si>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</si>
  <si>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</si>
  <si>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</si>
  <si>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</si>
  <si>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</si>
  <si>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</si>
  <si>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</si>
  <si>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</si>
  <si>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</si>
  <si>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</si>
  <si>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</si>
  <si>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</si>
  <si>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</si>
  <si>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</si>
  <si>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</si>
  <si>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</si>
  <si>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</si>
  <si>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</si>
  <si>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</si>
  <si>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</si>
  <si>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</si>
  <si>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</si>
  <si>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</si>
  <si>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</si>
  <si>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</si>
  <si>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</si>
  <si>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</si>
  <si>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</si>
  <si>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</si>
  <si>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</si>
  <si>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</si>
  <si>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</si>
  <si>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</si>
  <si>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</si>
  <si>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</si>
  <si>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</si>
  <si>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</si>
  <si>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</si>
  <si>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</si>
  <si>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</si>
  <si>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</si>
  <si>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</si>
  <si>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</si>
  <si>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</si>
  <si>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</si>
  <si>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</si>
  <si>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</si>
  <si>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</si>
  <si>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</si>
  <si>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</si>
  <si>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</si>
  <si>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</si>
  <si>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</si>
  <si>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</si>
  <si>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</si>
  <si>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</si>
  <si>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</si>
  <si>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</si>
  <si>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</si>
  <si>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</si>
  <si>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</si>
  <si>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</si>
  <si>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</si>
  <si>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</si>
  <si>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</si>
  <si>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</si>
  <si>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</si>
  <si>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</si>
  <si>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</si>
  <si>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</si>
  <si>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</si>
  <si>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</si>
  <si>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</si>
  <si>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</si>
  <si>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</si>
  <si>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</si>
  <si>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</si>
  <si>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</si>
  <si>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</si>
  <si>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</si>
  <si>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</si>
  <si>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</si>
  <si>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</si>
  <si>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</si>
  <si>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</si>
  <si>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</si>
  <si>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</si>
  <si>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</si>
  <si>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</si>
  <si>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</si>
  <si>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</si>
  <si>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</si>
  <si>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</si>
  <si>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</si>
  <si>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</si>
  <si>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</si>
  <si>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</si>
  <si>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</si>
  <si>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</si>
  <si>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</si>
  <si>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</si>
  <si>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</si>
  <si>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</si>
  <si>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</si>
  <si>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</si>
  <si>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</si>
  <si>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</si>
  <si>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</si>
  <si>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</si>
  <si>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</si>
  <si>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</si>
  <si>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</si>
  <si>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</si>
  <si>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</si>
  <si>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</si>
  <si>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</si>
  <si>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</si>
  <si>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</si>
  <si>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</si>
  <si>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</si>
  <si>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</si>
  <si>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</si>
  <si>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</si>
  <si>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</si>
  <si>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</si>
  <si>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</si>
  <si>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</si>
  <si>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</si>
  <si>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</si>
  <si>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</si>
  <si>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</si>
  <si>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</si>
  <si>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</si>
  <si>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</si>
  <si>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</si>
  <si>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</si>
  <si>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</si>
  <si>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</si>
  <si>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</si>
  <si>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</si>
  <si>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</si>
  <si>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</si>
  <si>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</si>
  <si>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</si>
  <si>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</si>
  <si>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</si>
  <si>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</si>
  <si>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</si>
  <si>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</si>
  <si>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</si>
  <si>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</si>
  <si>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</si>
  <si>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</si>
  <si>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</si>
  <si>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</si>
  <si>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</si>
  <si>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</si>
  <si>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</si>
  <si>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</si>
  <si>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</si>
  <si>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</si>
  <si>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</si>
  <si>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</si>
  <si>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</si>
  <si>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</si>
  <si>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</si>
  <si>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</si>
  <si>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</si>
  <si>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</si>
  <si>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</si>
  <si>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</si>
  <si>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</si>
  <si>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</si>
  <si>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</si>
  <si>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</si>
  <si>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</si>
  <si>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</si>
  <si>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</si>
  <si>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</si>
  <si>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</si>
  <si>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</si>
  <si>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</si>
  <si>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</si>
  <si>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</si>
  <si>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</si>
  <si>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</si>
  <si>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</si>
  <si>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</si>
  <si>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</si>
  <si>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</si>
  <si>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</si>
  <si>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</si>
  <si>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</si>
  <si>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</si>
  <si>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</si>
  <si>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</si>
  <si>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</si>
  <si>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</si>
  <si>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</si>
  <si>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</si>
  <si>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</si>
  <si>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</si>
  <si>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</si>
  <si>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</si>
  <si>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</si>
  <si>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</si>
  <si>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</si>
  <si>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</si>
  <si>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</si>
  <si>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</si>
  <si>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</si>
  <si>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</si>
  <si>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</si>
  <si>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</si>
  <si>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</si>
  <si>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</si>
  <si>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</si>
  <si>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</si>
  <si>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</si>
  <si>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</si>
  <si>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</si>
  <si>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</si>
  <si>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</si>
  <si>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</si>
  <si>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</si>
  <si>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</si>
  <si>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</si>
  <si>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</si>
  <si>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</si>
  <si>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</si>
  <si>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</si>
  <si>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</si>
  <si>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</si>
  <si>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</si>
  <si>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</si>
  <si>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</si>
  <si>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</si>
  <si>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</si>
  <si>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</si>
  <si>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</si>
  <si>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</si>
  <si>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</si>
  <si>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</si>
  <si>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</si>
  <si>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</si>
  <si>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</si>
  <si>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</si>
  <si>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</si>
  <si>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</si>
  <si>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</si>
  <si>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</si>
  <si>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</si>
  <si>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</si>
  <si>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</si>
  <si>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</si>
  <si>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</si>
  <si>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</si>
  <si>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</si>
  <si>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</si>
  <si>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</si>
  <si>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</si>
  <si>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</si>
  <si>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</si>
  <si>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</si>
  <si>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</si>
  <si>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</si>
  <si>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</si>
  <si>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</si>
  <si>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</si>
  <si>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</si>
  <si>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</si>
  <si>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</si>
  <si>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</si>
  <si>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</si>
  <si>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</si>
  <si>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</si>
  <si>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</si>
  <si>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</si>
  <si>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</si>
  <si>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</si>
  <si>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</si>
  <si>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</si>
  <si>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</si>
  <si>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</si>
  <si>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</si>
  <si>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</si>
  <si>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</si>
  <si>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</si>
  <si>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</si>
  <si>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</si>
  <si>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</si>
  <si>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</si>
  <si>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</si>
  <si>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</si>
  <si>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</si>
  <si>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</si>
  <si>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</si>
  <si>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</si>
  <si>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</si>
  <si>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</si>
  <si>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</si>
  <si>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</si>
  <si>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</si>
  <si>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</si>
  <si>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</si>
  <si>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</si>
  <si>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</si>
  <si>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</si>
  <si>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</si>
  <si>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</si>
  <si>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</si>
  <si>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</si>
  <si>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</si>
  <si>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</si>
  <si>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</si>
  <si>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</si>
  <si>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</si>
  <si>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</si>
  <si>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</si>
  <si>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</si>
  <si>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</si>
  <si>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</si>
  <si>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</si>
  <si>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</si>
  <si>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</si>
  <si>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</si>
  <si>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</si>
  <si>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</si>
  <si>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</si>
  <si>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</si>
  <si>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</si>
  <si>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</si>
  <si>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</si>
  <si>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</si>
  <si>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</si>
  <si>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</si>
  <si>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</si>
  <si>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</si>
  <si>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</si>
  <si>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</si>
  <si>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</si>
  <si>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</si>
  <si>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</si>
  <si>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</si>
  <si>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</si>
  <si>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</si>
  <si>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</si>
  <si>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</si>
  <si>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</si>
  <si>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</si>
  <si>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</si>
  <si>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</si>
  <si>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</si>
  <si>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</si>
  <si>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</si>
  <si>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</si>
  <si>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</si>
  <si>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</si>
  <si>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</si>
  <si>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</si>
  <si>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</si>
  <si>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</si>
  <si>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</si>
  <si>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</si>
  <si>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</si>
  <si>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</si>
  <si>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</si>
  <si>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</si>
  <si>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</si>
  <si>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</si>
  <si>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</si>
  <si>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</si>
  <si>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</si>
  <si>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</si>
  <si>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</si>
  <si>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</si>
  <si>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</si>
  <si>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</si>
  <si>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</si>
  <si>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</si>
  <si>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</si>
  <si>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</si>
  <si>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</si>
  <si>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</si>
  <si>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</si>
  <si>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</si>
  <si>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</si>
  <si>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</si>
  <si>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</si>
  <si>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</si>
  <si>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</si>
  <si>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</si>
  <si>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</si>
  <si>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</si>
  <si>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</si>
  <si>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</si>
  <si>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</si>
  <si>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</si>
  <si>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</si>
  <si>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</si>
  <si>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</si>
  <si>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</si>
  <si>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</si>
  <si>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</si>
  <si>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</si>
  <si>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</si>
  <si>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</si>
  <si>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</si>
  <si>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</si>
  <si>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</si>
  <si>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</si>
  <si>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</si>
  <si>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</si>
  <si>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</si>
  <si>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</si>
  <si>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</si>
  <si>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</si>
  <si>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</si>
  <si>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</si>
  <si>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</si>
  <si>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</si>
  <si>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</si>
  <si>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</si>
  <si>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</si>
  <si>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</si>
  <si>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</si>
  <si>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</si>
  <si>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</si>
  <si>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</si>
  <si>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</si>
  <si>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</si>
  <si>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</si>
  <si>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</si>
  <si>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</si>
  <si>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</si>
  <si>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</si>
  <si>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</si>
  <si>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</si>
  <si>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</si>
  <si>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</si>
  <si>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</si>
  <si>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</si>
  <si>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</si>
  <si>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</si>
  <si>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</si>
  <si>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</si>
  <si>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</si>
  <si>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</si>
  <si>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</si>
  <si>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</si>
  <si>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</si>
  <si>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</si>
  <si>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</si>
  <si>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</si>
  <si>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</si>
  <si>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</si>
  <si>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</si>
  <si>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</si>
  <si>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</si>
  <si>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</si>
  <si>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</si>
  <si>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</si>
  <si>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</si>
  <si>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</si>
  <si>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</si>
  <si>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</si>
  <si>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</si>
  <si>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</si>
  <si>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</si>
  <si>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</si>
  <si>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</si>
  <si>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</si>
  <si>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</si>
  <si>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</si>
  <si>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</si>
  <si>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</si>
  <si>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</si>
  <si>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</si>
  <si>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</si>
  <si>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</si>
  <si>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</si>
  <si>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</si>
  <si>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</si>
  <si>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</si>
  <si>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</si>
  <si>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</si>
  <si>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</si>
  <si>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</si>
  <si>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</si>
  <si>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</si>
  <si>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</si>
  <si>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</si>
  <si>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</si>
  <si>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</si>
  <si>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</si>
  <si>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</si>
  <si>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</si>
  <si>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</si>
  <si>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</si>
  <si>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</si>
  <si>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</si>
  <si>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</si>
  <si>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</si>
  <si>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</si>
  <si>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</si>
  <si>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</si>
  <si>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</si>
  <si>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</si>
  <si>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</si>
  <si>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</si>
  <si>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</si>
  <si>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</si>
  <si>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</si>
  <si>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</si>
  <si>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</si>
  <si>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</si>
  <si>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</si>
  <si>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</si>
  <si>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</si>
  <si>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</si>
  <si>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</si>
  <si>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</si>
  <si>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</si>
  <si>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</si>
  <si>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</si>
  <si>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</si>
  <si>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</si>
  <si>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</si>
  <si>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</si>
  <si>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</si>
  <si>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</si>
  <si>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</si>
  <si>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</si>
  <si>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</si>
  <si>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</si>
  <si>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</si>
  <si>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</si>
  <si>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</si>
  <si>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</si>
  <si>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</si>
  <si>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</si>
  <si>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</si>
  <si>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</si>
  <si>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</si>
  <si>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</si>
  <si>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</si>
  <si>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</si>
  <si>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</si>
  <si>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</si>
  <si>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</si>
  <si>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</si>
  <si>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</si>
  <si>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</si>
  <si>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</si>
  <si>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</si>
  <si>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</si>
  <si>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</si>
  <si>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</si>
  <si>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</si>
  <si>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</si>
  <si>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</si>
  <si>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</si>
  <si>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</si>
  <si>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</si>
  <si>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</si>
  <si>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</si>
  <si>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</si>
  <si>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</si>
  <si>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</si>
  <si>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</si>
  <si>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</si>
  <si>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</si>
  <si>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</si>
  <si>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</si>
  <si>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</si>
  <si>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</si>
  <si>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</si>
  <si>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</si>
  <si>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</si>
  <si>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</si>
  <si>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</si>
  <si>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</si>
  <si>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</si>
  <si>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</si>
  <si>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</si>
  <si>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</si>
  <si>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</si>
  <si>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</si>
  <si>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</si>
  <si>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</si>
  <si>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</si>
  <si>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</si>
  <si>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</si>
  <si>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</si>
  <si>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</si>
  <si>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</si>
  <si>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</si>
  <si>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</si>
  <si>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</si>
  <si>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</si>
  <si>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</si>
  <si>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</si>
  <si>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</si>
  <si>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</si>
  <si>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</si>
  <si>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</si>
  <si>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</si>
  <si>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</si>
  <si>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</si>
  <si>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</si>
  <si>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</si>
  <si>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</si>
  <si>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</si>
  <si>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</si>
  <si>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</si>
  <si>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</si>
  <si>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</si>
  <si>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</si>
  <si>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</si>
  <si>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</si>
  <si>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</si>
  <si>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</si>
  <si>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</si>
  <si>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</si>
  <si>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</si>
  <si>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</si>
  <si>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</si>
  <si>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</si>
  <si>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</si>
  <si>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</si>
  <si>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</si>
  <si>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</si>
  <si>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</si>
  <si>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</si>
  <si>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</si>
  <si>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</si>
  <si>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</si>
  <si>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</si>
  <si>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</si>
  <si>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</si>
  <si>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</si>
  <si>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</si>
  <si>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</si>
  <si>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</si>
  <si>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</si>
  <si>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</si>
  <si>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</si>
  <si>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</si>
  <si>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</si>
  <si>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</si>
  <si>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</si>
  <si>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</si>
  <si>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</si>
  <si>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</si>
  <si>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</si>
  <si>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</si>
  <si>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</si>
  <si>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</si>
  <si>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</si>
  <si>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</si>
  <si>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</si>
  <si>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</si>
  <si>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</si>
  <si>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</si>
  <si>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</si>
  <si>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</si>
  <si>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</si>
  <si>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</si>
  <si>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</si>
  <si>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</si>
  <si>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</si>
  <si>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</si>
  <si>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</si>
  <si>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</si>
  <si>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</si>
  <si>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</si>
  <si>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</si>
  <si>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</si>
  <si>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</si>
  <si>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</si>
  <si>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</si>
  <si>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</si>
  <si>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</si>
  <si>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</si>
  <si>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</si>
  <si>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</si>
  <si>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</si>
  <si>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</si>
  <si>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</si>
  <si>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</si>
  <si>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</si>
  <si>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</si>
  <si>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</si>
  <si>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</si>
  <si>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</si>
  <si>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</si>
  <si>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</si>
  <si>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</si>
  <si>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</si>
  <si>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</si>
  <si>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</si>
  <si>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</si>
  <si>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</si>
  <si>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</si>
  <si>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</si>
  <si>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</si>
  <si>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</si>
  <si>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</si>
  <si>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</si>
  <si>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</si>
  <si>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</si>
  <si>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</si>
  <si>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</si>
  <si>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</si>
  <si>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</si>
  <si>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</si>
  <si>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</si>
  <si>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</si>
  <si>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</si>
  <si>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</si>
  <si>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</si>
  <si>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</si>
  <si>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</si>
  <si>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</si>
  <si>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</si>
  <si>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</si>
  <si>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</si>
  <si>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</si>
  <si>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</si>
  <si>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</si>
  <si>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</si>
  <si>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</si>
  <si>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</si>
  <si>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</si>
  <si>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</si>
  <si>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</si>
  <si>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</si>
  <si>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</si>
  <si>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</si>
  <si>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</si>
  <si>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</si>
  <si>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</si>
  <si>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</si>
  <si>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</si>
  <si>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</si>
  <si>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</si>
  <si>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</si>
  <si>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</si>
  <si>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</si>
  <si>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</si>
  <si>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</si>
  <si>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</si>
  <si>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</si>
  <si>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</si>
  <si>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</si>
  <si>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</si>
  <si>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</si>
  <si>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</si>
  <si>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</si>
  <si>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</si>
  <si>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</si>
  <si>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</si>
  <si>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</si>
  <si>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</si>
  <si>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</si>
  <si>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</si>
  <si>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</si>
  <si>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</si>
  <si>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</si>
  <si>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</si>
  <si>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</si>
  <si>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</si>
  <si>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</si>
  <si>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</si>
  <si>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</si>
  <si>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</si>
  <si>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</si>
  <si>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</si>
  <si>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</si>
  <si>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</si>
  <si>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</si>
  <si>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</si>
  <si>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</si>
  <si>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</si>
  <si>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</si>
  <si>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</si>
  <si>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</si>
  <si>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</si>
  <si>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</si>
  <si>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</si>
  <si>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</si>
  <si>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</si>
  <si>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</si>
  <si>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</si>
  <si>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</si>
  <si>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</si>
  <si>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</si>
  <si>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</si>
  <si>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</si>
  <si>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</si>
  <si>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</si>
  <si>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</si>
  <si>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</si>
  <si>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</si>
  <si>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</si>
  <si>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</si>
  <si>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</si>
  <si>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</si>
  <si>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</si>
  <si>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</si>
  <si>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</si>
  <si>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</si>
  <si>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</si>
  <si>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</si>
  <si>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</si>
  <si>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</si>
  <si>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</si>
  <si>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</si>
  <si>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</si>
  <si>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</si>
  <si>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</si>
  <si>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</si>
  <si>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</si>
  <si>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</si>
  <si>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</si>
  <si>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</si>
  <si>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</si>
  <si>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</si>
  <si>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</si>
  <si>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</si>
  <si>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</si>
  <si>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</si>
  <si>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</si>
  <si>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</si>
  <si>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</si>
  <si>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</si>
  <si>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</si>
  <si>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</si>
  <si>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</si>
  <si>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</si>
  <si>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</si>
  <si>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</si>
  <si>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</si>
  <si>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</si>
  <si>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</si>
  <si>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</si>
  <si>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</si>
  <si>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</si>
  <si>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</si>
  <si>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</si>
  <si>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</si>
  <si>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</si>
  <si>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</si>
  <si>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</si>
  <si>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</si>
  <si>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</si>
  <si>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</si>
  <si>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</si>
  <si>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</si>
  <si>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</si>
  <si>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</si>
  <si>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</si>
  <si>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</si>
  <si>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</si>
  <si>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</si>
  <si>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</si>
  <si>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</si>
  <si>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</si>
  <si>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</si>
  <si>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</si>
  <si>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</si>
  <si>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</si>
  <si>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</si>
  <si>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</si>
  <si>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</si>
  <si>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</si>
  <si>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</si>
  <si>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</si>
  <si>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</si>
  <si>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</si>
  <si>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</si>
  <si>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</si>
  <si>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</si>
  <si>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</si>
  <si>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</si>
  <si>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</si>
  <si>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</si>
  <si>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</si>
  <si>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</si>
  <si>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</si>
  <si>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</si>
  <si>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</si>
  <si>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</si>
  <si>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</si>
  <si>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</si>
  <si>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</si>
  <si>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</si>
  <si>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</si>
  <si>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</si>
  <si>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</si>
  <si>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</si>
  <si>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</si>
  <si>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</si>
  <si>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</si>
  <si>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</si>
  <si>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</si>
  <si>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</si>
  <si>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</si>
  <si>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</si>
  <si>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</si>
  <si>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</si>
  <si>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</si>
  <si>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</si>
  <si>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</si>
  <si>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</si>
  <si>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</si>
  <si>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</si>
  <si>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</si>
  <si>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</si>
  <si>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</si>
  <si>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</si>
  <si>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</si>
  <si>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</si>
  <si>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</si>
  <si>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</si>
  <si>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</si>
  <si>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</si>
  <si>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</si>
  <si>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</si>
  <si>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</si>
  <si>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</si>
  <si>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</si>
  <si>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</si>
  <si>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</si>
  <si>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</si>
  <si>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</si>
  <si>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</si>
  <si>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</si>
  <si>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</si>
  <si>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</si>
  <si>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</si>
  <si>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</si>
  <si>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</si>
  <si>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</si>
  <si>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</si>
  <si>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</si>
  <si>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</si>
  <si>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</si>
  <si>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</si>
  <si>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</si>
  <si>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</si>
  <si>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</si>
  <si>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</si>
  <si>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</si>
  <si>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</si>
  <si>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</si>
  <si>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</si>
  <si>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</si>
  <si>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</si>
  <si>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</si>
  <si>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</si>
  <si>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</si>
  <si>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</si>
  <si>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</si>
  <si>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</si>
  <si>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</si>
  <si>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</si>
  <si>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</si>
  <si>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</si>
  <si>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</si>
  <si>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</si>
  <si>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</si>
  <si>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</si>
  <si>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</si>
  <si>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</si>
  <si>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</si>
  <si>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</si>
  <si>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</si>
  <si>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</si>
  <si>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</si>
  <si>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</si>
  <si>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</si>
  <si>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</si>
  <si>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</si>
  <si>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</si>
  <si>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</si>
  <si>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</si>
  <si>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</si>
  <si>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</si>
  <si>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</si>
  <si>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</si>
  <si>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</si>
  <si>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</si>
  <si>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</si>
  <si>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</si>
  <si>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</si>
  <si>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</si>
  <si>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</si>
  <si>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</si>
  <si>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</si>
  <si>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</si>
  <si>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</si>
  <si>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</si>
  <si>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</si>
  <si>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</si>
  <si>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</si>
  <si>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</si>
  <si>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</si>
  <si>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</si>
  <si>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</si>
  <si>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</si>
  <si>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</si>
  <si>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</si>
  <si>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</si>
  <si>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</si>
  <si>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</si>
  <si>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</si>
  <si>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</si>
  <si>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</si>
  <si>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</si>
  <si>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</si>
  <si>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</si>
  <si>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</si>
  <si>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</si>
  <si>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</si>
  <si>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</si>
  <si>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</si>
  <si>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</si>
  <si>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</si>
  <si>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</si>
  <si>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</si>
  <si>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</si>
  <si>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</si>
  <si>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</si>
  <si>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</si>
  <si>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</si>
  <si>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</si>
  <si>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</si>
  <si>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</si>
  <si>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</si>
  <si>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</si>
  <si>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</si>
  <si>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</si>
  <si>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</si>
  <si>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</si>
  <si>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</si>
  <si>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</si>
  <si>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</si>
  <si>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</si>
  <si>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</si>
  <si>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</si>
  <si>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</si>
  <si>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</si>
  <si>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</si>
  <si>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</si>
  <si>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</si>
  <si>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</si>
  <si>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</si>
  <si>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</si>
  <si>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</si>
  <si>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</si>
  <si>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</si>
  <si>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</si>
  <si>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</si>
  <si>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</si>
  <si>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</si>
  <si>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</si>
  <si>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</si>
  <si>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</si>
  <si>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</si>
  <si>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</si>
  <si>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</si>
  <si>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</si>
  <si>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</si>
  <si>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</si>
  <si>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</si>
  <si>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</si>
  <si>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</si>
  <si>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</si>
  <si>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</si>
  <si>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</si>
  <si>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</si>
  <si>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</si>
  <si>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</si>
  <si>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</si>
  <si>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</si>
  <si>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</si>
  <si>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</si>
  <si>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</si>
  <si>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</si>
  <si>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</si>
  <si>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</si>
  <si>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</si>
  <si>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</si>
  <si>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</si>
  <si>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</si>
  <si>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</si>
  <si>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</si>
  <si>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</si>
  <si>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</si>
  <si>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</si>
  <si>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</si>
  <si>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</si>
  <si>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</si>
  <si>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</si>
  <si>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</si>
  <si>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</si>
  <si>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</si>
  <si>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</si>
  <si>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</si>
  <si>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</si>
  <si>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</si>
  <si>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</si>
  <si>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</si>
  <si>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</si>
  <si>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</si>
  <si>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</si>
  <si>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</si>
  <si>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</si>
  <si>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</si>
  <si>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</si>
  <si>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</si>
  <si>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</si>
  <si>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</si>
  <si>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</si>
  <si>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</si>
  <si>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</si>
  <si>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</si>
  <si>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</si>
  <si>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</si>
  <si>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</si>
  <si>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</si>
  <si>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</si>
  <si>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</si>
  <si>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</si>
  <si>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</si>
  <si>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</si>
  <si>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</si>
  <si>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</si>
  <si>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</si>
  <si>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</si>
  <si>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</si>
  <si>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</si>
  <si>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</si>
  <si>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</si>
  <si>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</si>
  <si>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</si>
  <si>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</si>
  <si>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</si>
  <si>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</si>
  <si>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</si>
  <si>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</si>
  <si>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</si>
  <si>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</si>
  <si>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</si>
  <si>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</si>
  <si>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</si>
  <si>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</si>
  <si>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</si>
  <si>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</si>
  <si>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</si>
  <si>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</si>
  <si>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</si>
  <si>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</si>
  <si>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</si>
  <si>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</si>
  <si>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</si>
  <si>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</si>
  <si>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</si>
  <si>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</si>
  <si>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</si>
  <si>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</si>
  <si>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</si>
  <si>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</si>
  <si>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</si>
  <si>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</si>
  <si>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</si>
  <si>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</si>
  <si>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</si>
  <si>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</si>
  <si>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</si>
  <si>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</si>
  <si>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</si>
  <si>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</si>
  <si>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</si>
  <si>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</si>
  <si>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</si>
  <si>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</si>
  <si>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</si>
  <si>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</si>
  <si>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</si>
  <si>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</si>
  <si>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</si>
  <si>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</si>
  <si>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</si>
  <si>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</si>
  <si>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</si>
  <si>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</si>
  <si>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</si>
  <si>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</si>
  <si>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</si>
  <si>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</si>
  <si>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</si>
  <si>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</si>
  <si>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</si>
  <si>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</si>
  <si>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</si>
  <si>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</si>
  <si>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</si>
  <si>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</si>
  <si>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</si>
  <si>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</si>
  <si>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</si>
  <si>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</si>
  <si>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</si>
  <si>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</si>
  <si>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</si>
  <si>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</si>
  <si>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</si>
  <si>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</si>
  <si>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</si>
  <si>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</si>
  <si>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</si>
  <si>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</si>
  <si>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</si>
  <si>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</si>
  <si>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</si>
  <si>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</si>
  <si>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</si>
  <si>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</si>
  <si>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</si>
  <si>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</si>
  <si>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</si>
  <si>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</si>
  <si>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</si>
  <si>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</si>
  <si>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</si>
  <si>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</si>
  <si>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</si>
  <si>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</si>
  <si>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</si>
  <si>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</si>
  <si>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</si>
  <si>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</si>
  <si>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</si>
  <si>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</si>
  <si>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</si>
  <si>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</si>
  <si>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</si>
  <si>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</si>
  <si>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</si>
  <si>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</si>
  <si>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</si>
  <si>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</si>
  <si>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</si>
  <si>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</si>
  <si>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</si>
  <si>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</si>
  <si>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</si>
  <si>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</si>
  <si>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</si>
  <si>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</si>
  <si>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</si>
  <si>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</si>
  <si>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</si>
  <si>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</si>
  <si>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</si>
  <si>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</si>
  <si>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</si>
  <si>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</si>
  <si>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</si>
  <si>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</si>
  <si>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</si>
  <si>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</si>
  <si>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</si>
  <si>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</si>
  <si>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</si>
  <si>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</si>
  <si>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</si>
  <si>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</si>
  <si>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</si>
  <si>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</si>
  <si>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</si>
  <si>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</si>
  <si>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</si>
  <si>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</si>
  <si>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</si>
  <si>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</si>
  <si>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</si>
  <si>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</si>
  <si>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</si>
  <si>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</si>
  <si>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</si>
  <si>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</si>
  <si>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</si>
  <si>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</si>
  <si>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</si>
  <si>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</si>
  <si>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</si>
  <si>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</si>
  <si>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</si>
  <si>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</si>
  <si>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</si>
  <si>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</si>
  <si>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</si>
  <si>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</si>
  <si>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</si>
  <si>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</si>
  <si>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</si>
  <si>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</si>
  <si>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</si>
  <si>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</si>
  <si>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</si>
  <si>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</si>
  <si>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</si>
  <si>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</si>
  <si>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</si>
  <si>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</si>
  <si>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</si>
  <si>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</si>
  <si>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</si>
  <si>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</si>
  <si>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</si>
  <si>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</si>
  <si>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</si>
  <si>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</si>
  <si>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</si>
  <si>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</si>
  <si>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</si>
  <si>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</si>
  <si>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</si>
  <si>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</si>
  <si>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</si>
  <si>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</si>
  <si>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</si>
  <si>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</si>
  <si>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</si>
  <si>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</si>
  <si>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</si>
  <si>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</si>
  <si>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</si>
  <si>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</si>
  <si>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</si>
  <si>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</si>
  <si>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</si>
  <si>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</si>
  <si>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</si>
  <si>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</si>
  <si>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</si>
  <si>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</si>
  <si>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</si>
  <si>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</si>
  <si>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</si>
  <si>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</si>
  <si>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</si>
  <si>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</si>
  <si>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</si>
  <si>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</si>
  <si>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</si>
  <si>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</si>
  <si>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</si>
  <si>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</si>
  <si>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</si>
  <si>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</si>
  <si>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</si>
  <si>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</si>
  <si>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</si>
  <si>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</si>
  <si>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</si>
  <si>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</si>
  <si>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</si>
  <si>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</si>
  <si>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</si>
  <si>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</si>
  <si>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</si>
  <si>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</si>
  <si>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</si>
  <si>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</si>
  <si>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</si>
  <si>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</si>
  <si>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</si>
  <si>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</si>
  <si>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</si>
  <si>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</si>
  <si>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</si>
  <si>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</si>
  <si>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</si>
  <si>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</si>
  <si>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</si>
  <si>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</si>
  <si>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</si>
  <si>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</si>
  <si>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</si>
  <si>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</si>
  <si>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</si>
  <si>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</si>
  <si>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</si>
  <si>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</si>
  <si>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</si>
  <si>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</si>
  <si>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</si>
  <si>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</si>
  <si>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</si>
  <si>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</si>
  <si>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</si>
  <si>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</si>
  <si>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</si>
  <si>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</si>
  <si>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</si>
  <si>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</si>
  <si>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</si>
  <si>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</si>
  <si>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</si>
  <si>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</si>
  <si>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</si>
  <si>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</si>
  <si>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</si>
  <si>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</si>
  <si>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</si>
  <si>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</si>
  <si>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</si>
  <si>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</si>
  <si>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</si>
  <si>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</si>
  <si>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</si>
  <si>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</si>
  <si>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</si>
  <si>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</si>
  <si>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</si>
  <si>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</si>
  <si>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</si>
  <si>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</si>
  <si>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</si>
  <si>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</si>
  <si>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</si>
  <si>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</si>
  <si>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</si>
  <si>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</si>
  <si>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</si>
  <si>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</si>
  <si>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</si>
  <si>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</si>
  <si>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</si>
  <si>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</si>
  <si>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</si>
  <si>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</si>
  <si>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</si>
  <si>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</si>
  <si>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</si>
  <si>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</si>
  <si>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</si>
  <si>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</si>
  <si>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</si>
  <si>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</si>
  <si>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</si>
  <si>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</si>
  <si>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</si>
  <si>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</si>
  <si>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</si>
  <si>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</si>
  <si>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</si>
  <si>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</si>
  <si>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</si>
  <si>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</si>
  <si>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</si>
  <si>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</si>
  <si>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</si>
  <si>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</si>
  <si>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</si>
  <si>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</si>
  <si>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</si>
  <si>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</si>
  <si>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</si>
  <si>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</si>
  <si>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</si>
  <si>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</si>
  <si>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</si>
  <si>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</si>
  <si>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</si>
  <si>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</si>
  <si>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</si>
  <si>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</si>
  <si>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</si>
  <si>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</si>
  <si>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</si>
  <si>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</si>
  <si>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</si>
  <si>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</si>
  <si>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</si>
  <si>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</si>
  <si>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</si>
  <si>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</si>
  <si>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</si>
  <si>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</si>
  <si>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</si>
  <si>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</si>
  <si>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</si>
  <si>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</si>
  <si>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</si>
  <si>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</si>
  <si>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</si>
  <si>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</si>
  <si>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</si>
  <si>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</si>
  <si>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</si>
  <si>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</si>
  <si>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</si>
  <si>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</si>
  <si>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</si>
  <si>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</si>
  <si>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</si>
  <si>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</si>
  <si>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</si>
  <si>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</si>
  <si>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</si>
  <si>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</si>
  <si>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</si>
  <si>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</si>
  <si>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</si>
  <si>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</si>
  <si>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</si>
  <si>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</si>
  <si>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</si>
  <si>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</si>
  <si>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</si>
  <si>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</si>
  <si>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</si>
  <si>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</si>
  <si>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</si>
  <si>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</si>
  <si>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</si>
  <si>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</si>
  <si>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</si>
  <si>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</si>
  <si>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</si>
  <si>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</si>
  <si>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</si>
  <si>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</si>
  <si>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</si>
  <si>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</si>
  <si>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</si>
  <si>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</si>
  <si>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</si>
  <si>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</si>
  <si>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</si>
  <si>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</si>
  <si>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</si>
  <si>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</si>
  <si>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</si>
  <si>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</si>
  <si>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</si>
  <si>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</si>
  <si>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</si>
  <si>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</si>
  <si>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</si>
  <si>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</si>
  <si>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</si>
  <si>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</si>
  <si>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</si>
  <si>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</si>
  <si>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</si>
  <si>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</si>
  <si>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</si>
  <si>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</si>
  <si>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</si>
  <si>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</si>
  <si>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</si>
  <si>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</si>
  <si>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</si>
  <si>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</si>
  <si>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</si>
  <si>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</si>
  <si>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</si>
  <si>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</si>
  <si>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</si>
  <si>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</si>
  <si>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</si>
  <si>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</si>
  <si>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</si>
  <si>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</si>
  <si>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</si>
  <si>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</si>
  <si>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</si>
  <si>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</si>
  <si>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</si>
  <si>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</si>
  <si>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</si>
  <si>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</si>
  <si>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</si>
  <si>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</si>
  <si>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</si>
  <si>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</si>
  <si>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</si>
  <si>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</si>
  <si>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</si>
  <si>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</si>
  <si>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</si>
  <si>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</si>
  <si>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</si>
  <si>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</si>
  <si>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</si>
  <si>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</si>
  <si>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</si>
  <si>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</si>
  <si>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</si>
  <si>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</si>
  <si>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</si>
  <si>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</si>
  <si>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</si>
  <si>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</si>
  <si>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</si>
  <si>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</si>
  <si>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</si>
  <si>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</si>
  <si>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</si>
  <si>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</si>
  <si>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</si>
  <si>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</si>
  <si>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</si>
  <si>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</si>
  <si>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</si>
  <si>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</si>
  <si>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</si>
  <si>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</si>
  <si>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</si>
  <si>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</si>
  <si>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</si>
  <si>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</si>
  <si>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</si>
  <si>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</si>
  <si>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</si>
  <si>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</si>
  <si>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</si>
  <si>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</si>
  <si>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</si>
  <si>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</si>
  <si>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</si>
  <si>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</si>
  <si>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</si>
  <si>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</si>
  <si>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</si>
  <si>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</si>
  <si>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</si>
  <si>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</si>
  <si>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</si>
  <si>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</si>
  <si>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</si>
  <si>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</si>
  <si>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</si>
  <si>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</si>
  <si>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</si>
  <si>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</si>
  <si>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</si>
  <si>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</si>
  <si>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</si>
  <si>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</si>
  <si>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</si>
  <si>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</si>
  <si>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</si>
  <si>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</si>
  <si>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</si>
  <si>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</si>
  <si>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</si>
  <si>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</si>
  <si>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</si>
  <si>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</si>
  <si>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</si>
  <si>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</si>
  <si>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</si>
  <si>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</si>
  <si>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</si>
  <si>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</si>
  <si>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</si>
  <si>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</si>
  <si>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</si>
  <si>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</si>
  <si>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</si>
  <si>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</si>
  <si>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</si>
  <si>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</si>
  <si>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</si>
  <si>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</si>
  <si>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</si>
  <si>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</si>
  <si>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</si>
  <si>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</si>
  <si>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</si>
  <si>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</si>
  <si>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</si>
  <si>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</si>
  <si>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</si>
  <si>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</si>
  <si>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</si>
  <si>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</si>
  <si>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</si>
  <si>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</si>
  <si>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</si>
  <si>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</si>
  <si>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</si>
  <si>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</si>
  <si>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</si>
  <si>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</si>
  <si>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</si>
  <si>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</si>
  <si>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</si>
  <si>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</si>
  <si>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</si>
  <si>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</si>
  <si>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</si>
  <si>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</si>
  <si>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</si>
  <si>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</si>
  <si>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</si>
  <si>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</si>
  <si>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</si>
  <si>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</si>
  <si>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</si>
  <si>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</si>
  <si>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</si>
  <si>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</si>
  <si>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</si>
  <si>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</si>
  <si>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</si>
  <si>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</si>
  <si>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</si>
  <si>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</si>
  <si>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</si>
  <si>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</si>
  <si>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</si>
  <si>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</si>
  <si>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</si>
  <si>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</si>
  <si>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</si>
  <si>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</si>
  <si>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</si>
  <si>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</si>
  <si>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</si>
  <si>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</si>
  <si>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</si>
  <si>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</si>
  <si>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</si>
  <si>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</si>
  <si>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</si>
  <si>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</si>
  <si>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</si>
  <si>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</si>
  <si>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</si>
  <si>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</si>
  <si>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</si>
  <si>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</si>
  <si>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</si>
  <si>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</si>
  <si>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</si>
  <si>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</si>
  <si>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</si>
  <si>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</si>
  <si>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</si>
  <si>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</si>
  <si>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</si>
  <si>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</si>
  <si>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</si>
  <si>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</si>
  <si>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</si>
  <si>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</si>
  <si>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</si>
  <si>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</si>
  <si>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</si>
  <si>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</si>
  <si>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</si>
  <si>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</si>
  <si>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</si>
  <si>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</si>
  <si>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</si>
  <si>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</si>
  <si>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</si>
  <si>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</si>
  <si>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</si>
  <si>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</si>
  <si>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</si>
  <si>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</si>
  <si>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</si>
  <si>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</si>
  <si>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</si>
  <si>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</si>
  <si>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</si>
  <si>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</si>
  <si>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</si>
  <si>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</si>
  <si>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</si>
  <si>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</si>
  <si>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</si>
  <si>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</si>
  <si>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</si>
  <si>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</si>
  <si>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</si>
  <si>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</si>
  <si>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</si>
  <si>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</si>
  <si>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</si>
  <si>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</si>
  <si>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</si>
  <si>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</si>
  <si>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</si>
  <si>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</si>
  <si>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PCM-20251122-00000673</t>
  </si>
  <si>
    <t>ETA30min</t>
  </si>
  <si>
    <t>PCM-20251122-00000912</t>
  </si>
  <si>
    <t>ETA 40min</t>
  </si>
  <si>
    <t>PCM-20251122-00000788</t>
  </si>
  <si>
    <t>ETA 90min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</si>
  <si>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</si>
  <si>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</si>
  <si>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</si>
  <si>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</si>
  <si>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</si>
  <si>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</si>
  <si>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</si>
  <si>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</si>
  <si>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</si>
  <si>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</si>
  <si>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</si>
  <si>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</si>
  <si>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</si>
  <si>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</si>
  <si>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</si>
  <si>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</si>
  <si>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</si>
  <si>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</si>
  <si>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</si>
  <si>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</si>
  <si>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</si>
  <si>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</si>
  <si>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</si>
  <si>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</si>
  <si>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</si>
  <si>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</si>
  <si>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</si>
  <si>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</si>
  <si>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</si>
  <si>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</si>
  <si>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</si>
  <si>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</si>
  <si>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</si>
  <si>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</si>
  <si>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</si>
  <si>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</si>
  <si>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</si>
  <si>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</si>
  <si>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</si>
  <si>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</si>
  <si>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</si>
  <si>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</si>
  <si>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</si>
  <si>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</si>
  <si>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</si>
  <si>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</si>
  <si>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</si>
  <si>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</si>
  <si>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</si>
  <si>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</si>
  <si>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</si>
  <si>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</si>
  <si>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</si>
  <si>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</si>
  <si>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</si>
  <si>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</si>
  <si>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</si>
  <si>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</si>
  <si>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</si>
  <si>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</si>
  <si>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</si>
  <si>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</si>
  <si>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</si>
  <si>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</si>
  <si>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</si>
  <si>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</si>
  <si>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</si>
  <si>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</si>
  <si>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</si>
  <si>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</si>
  <si>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</si>
  <si>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</si>
  <si>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</si>
  <si>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</si>
  <si>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</si>
  <si>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</si>
  <si>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</si>
  <si>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</si>
  <si>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</si>
  <si>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</si>
  <si>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</si>
  <si>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</si>
  <si>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</si>
  <si>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</si>
  <si>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PCM-20251122-00000774</t>
  </si>
  <si>
    <t>ETA 20 mins</t>
  </si>
  <si>
    <t>No PCM</t>
  </si>
  <si>
    <t>ETA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</si>
  <si>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</si>
  <si>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</si>
  <si>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</si>
  <si>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</si>
  <si>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</si>
  <si>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</si>
  <si>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</si>
  <si>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</si>
  <si>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</si>
  <si>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</si>
  <si>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</si>
  <si>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</si>
  <si>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PCM-20251122-00000960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</si>
</sst>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6" totalsRowShown="0" headerRowDxfId="64" dataDxfId="63" headerRowBorderDxfId="61" tableBorderDxfId="62">
  <autoFilter ref="A1:L9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8" totalsRowShown="0" headerRowDxfId="48" dataDxfId="47" headerRowBorderDxfId="45" tableBorderDxfId="46" totalsRowBorderDxfId="44">
  <autoFilter ref="A1:L4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1" totalsRowShown="0" headerRowDxfId="31" dataDxfId="30" headerRowBorderDxfId="28" tableBorderDxfId="29">
  <autoFilter ref="A1:L9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F10" sqref="F10"/>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320.67940289351827</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11638</v>
      </c>
      <c r="E3" s="63" t="s">
        <v>39021</v>
      </c>
      <c r="F3" s="143">
        <v>45983.481435185182</v>
      </c>
      <c r="G3" s="144">
        <f ca="1">IFERROR(NOW()-F3,"-")</f>
        <v>0.14639363426249474</v>
      </c>
      <c r="H3" s="143">
        <v>45983.577280092592</v>
      </c>
      <c r="I3" s="141" t="str">
        <f>IFERROR(VLOOKUP(D3,DB!A:F,6,0),"")</f>
        <v>SCECO</v>
      </c>
      <c r="J3" s="141" t="str">
        <f>IFERROR(VLOOKUP(D3,DB!A:G,7,0),"")</f>
        <v>Dead</v>
      </c>
      <c r="K3" s="145" t="s">
        <v>39024</v>
      </c>
      <c r="L3" s="146" t="str">
        <f>IFERROR(VLOOKUP(D3,DB!A:I,9,0),"")</f>
        <v>Latis</v>
      </c>
    </row>
    <row r="4" spans="1:15" ht="15" customHeight="1">
      <c r="A4" s="140" t="s">
        <v>39025</v>
      </c>
      <c r="B4" s="141" t="str">
        <f>IFERROR(VLOOKUP(D4,DB!A:K,11,0),"")</f>
        <v>R1</v>
      </c>
      <c r="C4" s="141">
        <v>1</v>
      </c>
      <c r="D4" s="133" t="s">
        <v>15878</v>
      </c>
      <c r="E4" s="63" t="s">
        <v>39021</v>
      </c>
      <c r="F4" s="150">
        <v>45983.582071759258</v>
      </c>
      <c r="G4" s="149">
        <f ca="1">IFERROR(NOW()-F4,"-")</f>
        <v>4.5757060186588205E-2</v>
      </c>
      <c r="H4" s="143">
        <v>45983.577199074076</v>
      </c>
      <c r="I4" s="141" t="str">
        <f>IFERROR(VLOOKUP(D4,DB!A:F,6,0),"")</f>
        <v>Generator-SG</v>
      </c>
      <c r="J4" s="141" t="str">
        <f>IFERROR(VLOOKUP(D4,DB!A:G,7,0),"")</f>
        <v>Vandalized</v>
      </c>
      <c r="K4" s="145" t="s">
        <v>39026</v>
      </c>
      <c r="L4" s="146" t="str">
        <f>IFERROR(VLOOKUP(D4,DB!A:I,9,0),"")</f>
        <v>Latis</v>
      </c>
    </row>
    <row r="5" spans="1:15" ht="15" customHeight="1">
      <c r="A5" s="151" t="s">
        <v>39027</v>
      </c>
      <c r="B5" s="141" t="str">
        <f>IFERROR(VLOOKUP(D5,DB!A:K,11,0),"")</f>
        <v>R1</v>
      </c>
      <c r="C5" s="141">
        <v>4</v>
      </c>
      <c r="D5" s="133" t="s">
        <v>9278</v>
      </c>
      <c r="E5" s="63" t="s">
        <v>39021</v>
      </c>
      <c r="F5" s="150">
        <v>45983.582071759258</v>
      </c>
      <c r="G5" s="149">
        <f ca="1">IFERROR(NOW()-F5,"-")</f>
        <v>4.5757060186588205E-2</v>
      </c>
      <c r="H5" s="143">
        <v>45983.525208333333</v>
      </c>
      <c r="I5" s="141" t="str">
        <f>IFERROR(VLOOKUP(D5,DB!A:F,6,0),"")</f>
        <v>SCECO</v>
      </c>
      <c r="J5" s="141" t="str">
        <f>IFERROR(VLOOKUP(D5,DB!A:G,7,0),"")</f>
        <v>Vandalized</v>
      </c>
      <c r="K5" s="145" t="s">
        <v>39028</v>
      </c>
      <c r="L5" s="146" t="str">
        <f>IFERROR(VLOOKUP(D5,DB!A:I,9,0),"")</f>
        <v>Latis</v>
      </c>
    </row>
    <row r="6" spans="1:15" ht="15" customHeight="1">
      <c r="A6" s="140"/>
      <c r="B6" s="141" t="str">
        <f>IFERROR(VLOOKUP(D6,DB!A:K,11,0),"")</f>
        <v/>
      </c>
      <c r="C6" s="141"/>
      <c r="D6" s="133"/>
      <c r="E6" s="142"/>
      <c r="F6" s="143"/>
      <c r="G6" s="144">
        <f ca="1">IFERROR(NOW()-F6,"-")</f>
        <v>45983.627828819444</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45983.627828819444</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45983.627828819444</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45983.627828819444</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45983.627828819444</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45983.627828819444</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45983.627828819444</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45983.627828819444</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45983.627828819444</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45983.627828819444</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45983.627828819444</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45983.627828819444</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45983.627828819444</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45983.627828819444</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45983.627828819444</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45983.627828819444</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45983.627828819444</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45983.627828819444</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45983.627828819444</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45983.627828819444</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45983.627828819444</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45983.627828819444</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45983.627828819444</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45983.627828819444</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45983.627828819444</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45983.627828819444</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45983.627828819444</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45983.627828819444</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45983.627828819444</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45983.627828819444</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45983.627828819444</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45983.627828819444</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45983.627828819444</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45983.627828819444</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45983.627828819444</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45983.627828819444</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45983.627828819444</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45983.627828819444</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45983.627828819444</v>
      </c>
      <c r="H44" s="143"/>
      <c r="I44" s="141" t="str">
        <f>IFERROR(VLOOKUP(D44,DB!A:F,6,0),"")</f>
        <v/>
      </c>
      <c r="J44" s="141" t="str">
        <f>IFERROR(VLOOKUP(D44,DB!A:G,7,0),"")</f>
        <v/>
      </c>
      <c r="K44" s="145"/>
      <c r="L44" s="146" t="str">
        <f>IFERROR(VLOOKUP(D44,DB!A:I,9,0),"")</f>
        <v/>
      </c>
    </row>
    <row r="45" spans="1:12" ht="15" customHeight="1">
      <c r="A45" s="147"/>
      <c r="B45" s="134" t="str">
        <f>IFERROR(VLOOKUP(D45,DB!A:K,11,0),"")</f>
        <v/>
      </c>
      <c r="C45" s="134"/>
      <c r="D45" s="148"/>
      <c r="E45" s="135"/>
      <c r="F45" s="136"/>
      <c r="G45" s="137">
        <f ca="1">IFERROR(NOW()-F45,"-")</f>
        <v>45983.627828819444</v>
      </c>
      <c r="H45" s="136"/>
      <c r="I45" s="134" t="str">
        <f>IFERROR(VLOOKUP(D45,DB!A:F,6,0),"")</f>
        <v/>
      </c>
      <c r="J45" s="134" t="str">
        <f>IFERROR(VLOOKUP(D45,DB!A:G,7,0),"")</f>
        <v/>
      </c>
      <c r="K45" s="138"/>
      <c r="L45" s="139" t="str">
        <f>IFERROR(VLOOKUP(D45,DB!A:I,9,0),"")</f>
        <v/>
      </c>
    </row>
  </sheetData>
  <customSheetViews>
    <customSheetView guid="{F6042A99-DD27-4453-835D-0834D95730CC}" filter="1" showAutoFilter="1">
      <pageMargins left="0" right="0" top="0" bottom="0" header="0" footer="0"/>
      <autoFilter ref="B1:M1" xr:uid="{98838DFB-4ADC-4EE9-B1D5-BEF71DFAF0DD}"/>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7"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158.62799085648294</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45983.627828819444</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45983.627828819444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45983.627828819444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45983.627828819444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45983.627828819444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45983.627828819444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45983.627828819444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45983.627828819444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45983.627828819444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45983.627828819444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45983.627828819444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45983.627828819444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45983.627828819444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45983.627828819444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45983.627828819444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45983.627828819444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45983.627828819444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45983.627828819444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45983.627828819444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45983.627828819444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45983.627828819444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45983.627828819444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45983.627828819444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45983.627828819444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45983.627828819444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45983.627828819444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45983.627828819444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45983.627828819444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45983.627828819444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45983.627828819444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45983.627828819444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45983.627828819444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45983.627828819444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45983.627828819444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45983.627828819444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45983.627828819444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45983.627828819444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45983.627828819444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45983.627828819444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45983.627828819444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45983.627828819444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45983.627828819444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45983.627828819444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45983.627828819444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45983.627828819444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45983.627828819444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45983.627828819444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45983.627828819444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45983.627828819444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45983.627828819444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45983.627828819444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45983.627828819444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45983.627828819444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45983.627828819444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45983.627828819444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45983.627828819444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45983.627828819444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45983.627828819444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45983.627828819444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45983.627828819444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45983.627828819444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45983.627828819444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45983.627828819444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45983.627828819444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45983.627828819444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45983.627828819444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45983.627828819444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45983.627828819444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45983.627828819444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45983.627828819444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45983.627828819444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45983.627828819444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45983.627828819444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45983.627828819444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45983.627828819444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45983.627828819444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45983.627828819444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45983.627828819444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45983.627828819444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45983.627828819444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45983.627828819444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45983.627828819444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45983.627828819444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45983.627828819444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45983.627828819444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45983.627828819444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45983.627828819444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45983.627828819444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45983.627828819444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45983.627828819444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45983.627828819444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45983.627828819444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45983.627828819444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45983.627828819444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45983.627828819444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45983.627828819444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45983.627828819444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45983.627828819444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45983.627828819444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45983.627828819444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45983.627828819444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45983.627828819444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45983.627828819444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45983.627828819444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45983.627828819444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45983.627828819444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45983.627828819444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45983.627828819444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45983.627828819444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45983.627828819444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45983.627828819444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45983.627828819444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45983.627828819444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45983.627828819444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45983.627828819444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45983.627828819444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45983.627828819444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45983.627828819444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45983.627828819444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45983.627828819444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45983.627828819444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45983.627828819444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45983.627828819444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45983.627828819444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45983.627828819444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45983.627828819444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45983.627828819444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45983.627828819444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45983.627828819444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45983.627828819444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45983.627828819444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45983.627828819444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45983.627828819444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45983.627828819444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45983.627828819444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45983.627828819444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45983.627828819444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45983.627828819444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45983.627828819444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45983.627828819444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45983.627828819444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45983.627828819444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45983.627828819444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45983.627828819444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45983.627828819444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45983.627828819444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45983.627828819444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45983.627828819444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45983.627828819444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45983.627828819444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45983.627828819444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45983.627828819444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45983.627828819444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45983.627828819444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45983.627828819444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45983.627828819444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6"/>
  <sheetViews>
    <sheetView workbookViewId="0">
      <selection activeCell="D9" sqref="D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5" ca="1" si="0">IFERROR(NOW()-F2,"-")</f>
        <v>45983.627829166668</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45983.627829166668</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45983.627829166668</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45983.627829166668</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45983.627829166668</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45983.627829166668</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45983.627829166668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45983.627829166668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45983.627829166668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45983.627829166668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45983.627829166668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95"/>
      <c r="F13" s="20"/>
      <c r="G13" s="21">
        <f t="shared" ca="1" si="0"/>
        <v>45983.627829166668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45983.627829166668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45983.627829166668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45983.627829166668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45983.627829166668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45983.627829166668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45983.627829166668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45983.627829166668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45983.627829166668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45983.627829166668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45983.627829166668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45983.627829166668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45983.627829166668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45983.627829166668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45983.627829166668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45983.627829166668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45983.627829166668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45983.627829166668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45983.627829166668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45983.627829166668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45983.627829166668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45983.627829166668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45983.627829166668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45983.627829166668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45983.627829166668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45983.627829166668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45983.627829166668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45983.627829166668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45983.627829166668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45983.627829166668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45983.627829166668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45983.627829166668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45983.627829166668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45983.627829166668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45983.627829166668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45983.627829166668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45983.627829166668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45983.627829166668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45983.627829166668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45983.627829166668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45983.627829166668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45983.627829166668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0"/>
        <v>45983.627829166668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ref="G56:G119" ca="1" si="1">IFERROR(NOW()-F56,"-")</f>
        <v>45983.627829166668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45983.627829166668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45983.627829166668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45983.627829166668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45983.627829166668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45983.627829166668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45983.627829166668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45983.627829166668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45983.627829166668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45983.627829166668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45983.627829166668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45983.627829166668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45983.627829166668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45983.627829166668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45983.627829166668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45983.627829166668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45983.627829166668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45983.627829166668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45983.627829166668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45983.627829166668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45983.627829166668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45983.627829166668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45983.627829166668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45983.627829166668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45983.627829166668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45983.627829166668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45983.627829166668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45983.627829166668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45983.627829166668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45983.627829166668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45983.627829166668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45983.627829166668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45983.627829166668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45983.627829166668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45983.627829166668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45983.627829166668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45983.627829166668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45983.627829166668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45983.627829166668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45983.627829166668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45983.627829166668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45983.627829166668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45983.627829166668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45983.627829166668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45983.627829166668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45983.627829166668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45983.627829166668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45983.627829166668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45983.627829166668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45983.627829166668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45983.627829166668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45983.627829166668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45983.627829166668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45983.627829166668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45983.627829166668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45983.627829166668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45983.627829166668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45983.627829166668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45983.627829166668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45983.627829166668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45983.627829166668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45983.627829166668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45983.627829166668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1"/>
        <v>45983.627829166668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ref="G120:G183" ca="1" si="2">IFERROR(NOW()-F120,"-")</f>
        <v>45983.627829166668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45983.627829166668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45983.627829166668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45983.627829166668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45983.627829166668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45983.627829166668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45983.627829166668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45983.627829166668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45983.627829166668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45983.627829166668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45983.627829166668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45983.627829166668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45983.627829166668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45983.627829166668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45983.627829166668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45983.627829166668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45983.627829166668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45983.627829166668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45983.627829166668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45983.627829166668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45983.627829166668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45983.627829166668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45983.627829166668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45983.627829166668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45983.627829166668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45983.627829166668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45983.627829166668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45983.627829166668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45983.627829166668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45983.627829166668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45983.627829166668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45983.627829166668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45983.627829166668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45983.627829166668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45983.627829166668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45983.627829166668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45983.627829166668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45983.627829166668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45983.627829166668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45983.627829166668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45983.627829166668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45983.627829166668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45983.627829166668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45983.627829166668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45983.627829166668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45983.627829166668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45983.627829166668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45983.627829166668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45983.627829166668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45983.627829166668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45983.627829166668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45983.627829166668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45983.627829166668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45983.627829166668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45983.627829166668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45983.627829166668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45983.627829166668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45983.627829166668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45983.627829166668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45983.627829166668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45983.627829166668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45983.627829166668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45983.627829166668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2"/>
        <v>45983.627829166668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ref="G184:G247" ca="1" si="3">IFERROR(NOW()-F184,"-")</f>
        <v>45983.627829166668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45983.627829166668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45983.627829166668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45983.627829166668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45983.627829166668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45983.627829166668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45983.627829166668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45983.627829166668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45983.627829166668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45983.627829166668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45983.627829166668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45983.627829166668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45983.627829166668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45983.627829166668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45983.627829166668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45983.627829166668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45983.627829166668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45983.627829166668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45983.627829166668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45983.627829166668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45983.627829166668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45983.627829166668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45983.627829166668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45983.627829166668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45983.627829166668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45983.627829166668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45983.627829166668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45983.627829166668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45983.627829166668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45983.627829166668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45983.627829166668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45983.627829166668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45983.627829166668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45983.627829166668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45983.627829166668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45983.627829166668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45983.627829166668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45983.627829166668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45983.627829166668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45983.627829166668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45983.627829166668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45983.627829166668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45983.627829166668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45983.627829166668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45983.627829166668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45983.627829166668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45983.627829166668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45983.627829166668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45983.627829166668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45983.627829166668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45983.627829166668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45983.627829166668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45983.627829166668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45983.627829166668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45983.627829166668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45983.627829166668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45983.627829166668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45983.627829166668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45983.627829166668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45983.627829166668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45983.627829166668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45983.627829166668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45983.627829166668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3"/>
        <v>45983.627829166668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ref="G248:G311" ca="1" si="4">IFERROR(NOW()-F248,"-")</f>
        <v>45983.627829166668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45983.627829166668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45983.627829166668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45983.627829166668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45983.627829166668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45983.627829166668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45983.627829166668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45983.627829166668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45983.627829166668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45983.627829166668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45983.627829166668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45983.627829166668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45983.627829166668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45983.627829166668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45983.627829166668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45983.627829166668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45983.627829166668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45983.627829166668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45983.627829166668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45983.627829166668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45983.627829166668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45983.627829166668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45983.627829166668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45983.627829166668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45983.627829166668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45983.627829166668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45983.627829166668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45983.627829166668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45983.627829166668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45983.627829166668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45983.627829166668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45983.627829166668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45983.627829166668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45983.627829166668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45983.627829166668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45983.627829166668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45983.627829166668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45983.627829166668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45983.627829166668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45983.627829166668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45983.627829166668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45983.627829166668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45983.627829166668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45983.627829166668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45983.627829166668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45983.627829166668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45983.627829166668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45983.627829166668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45983.627829166668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45983.627829166668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45983.627829166668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45983.627829166668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45983.627829166668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45983.627829166668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45983.627829166668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45983.627829166668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45983.627829166668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45983.627829166668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45983.627829166668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45983.627829166668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45983.627829166668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45983.627829166668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45983.627829166668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4"/>
        <v>45983.627829166668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ref="G312:G375" ca="1" si="5">IFERROR(NOW()-F312,"-")</f>
        <v>45983.627829166668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45983.627829166668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45983.627829166668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45983.627829166668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45983.627829166668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45983.627829166668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45983.627829166668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45983.627829166668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45983.627829166668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45983.627829166668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45983.627829166668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45983.627829166668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45983.627829166668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45983.627829166668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45983.627829166668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45983.627829166668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45983.627829166668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45983.627829166668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45983.627829166668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45983.627829166668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45983.627829166668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45983.627829166668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45983.627829166668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45983.627829166668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45983.627829166668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45983.627829166668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45983.627829166668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45983.627829166668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45983.627829166668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45983.627829166668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45983.627829166668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45983.627829166668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45983.627829166668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45983.627829166668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45983.627829166668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45983.627829166668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45983.627829166668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45983.627829166668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45983.627829166668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45983.627829166668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45983.627829166668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45983.627829166668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45983.627829166668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45983.627829166668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45983.627829166668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45983.627829166668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45983.627829166668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45983.627829166668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45983.627829166668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45983.627829166668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45983.627829166668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45983.627829166668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45983.627829166668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45983.627829166668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45983.627829166668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45983.627829166668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45983.627829166668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45983.627829166668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45983.627829166668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45983.627829166668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45983.627829166668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45983.627829166668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45983.627829166668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5"/>
        <v>45983.627829166668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ref="G376:G439" ca="1" si="6">IFERROR(NOW()-F376,"-")</f>
        <v>45983.627829166668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45983.627829166668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45983.627829166668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45983.627829166668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45983.627829166668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45983.627829166668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45983.627829166668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45983.627829166668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45983.627829166668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45983.627829166668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45983.627829166668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45983.627829166668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45983.627829166668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45983.627829166668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45983.627829166668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45983.627829166668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45983.627829166668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45983.627829166668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45983.627829166668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45983.627829166668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45983.627829166668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45983.627829166668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45983.627829166668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45983.627829166668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45983.627829166668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45983.627829166668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45983.627829166668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45983.627829166668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45983.627829166668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45983.627829166668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45983.627829166668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45983.627829166668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45983.627829166668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45983.627829166668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45983.627829166668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45983.627829166668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45983.627829166668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45983.627829166668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45983.627829166668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45983.627829166668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45983.627829166668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45983.627829166668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45983.627829166668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45983.627829166668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45983.627829166668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45983.627829166668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45983.627829166668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45983.627829166668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45983.627829166668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45983.627829166668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45983.627829166668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45983.627829166668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45983.627829166668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45983.627829166668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45983.627829166668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45983.627829166668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45983.627829166668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45983.627829166668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45983.627829166668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45983.627829166668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45983.627829166668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45983.627829166668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45983.627829166668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6"/>
        <v>45983.627829166668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ref="G440:G503" ca="1" si="7">IFERROR(NOW()-F440,"-")</f>
        <v>45983.627829166668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45983.627829166668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45983.627829166668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45983.627829166668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45983.627829166668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45983.627829166668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45983.627829166668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45983.627829166668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45983.627829166668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45983.627829166668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45983.627829166668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45983.627829166668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45983.627829166668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45983.627829166668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45983.627829166668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45983.627829166668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45983.627829166668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45983.627829166668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45983.627829166668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45983.627829166668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45983.627829166668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45983.627829166668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45983.627829166668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45983.627829166668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45983.627829166668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45983.627829166668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45983.627829166668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45983.627829166668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45983.627829166668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45983.627829166668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45983.627829166668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45983.627829166668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45983.627829166668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45983.627829166668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45983.627829166668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45983.627829166668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45983.627829166668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45983.627829166668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45983.627829166668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45983.627829166668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45983.627829166668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45983.627829166668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45983.627829166668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45983.627829166668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45983.627829166668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45983.627829166668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45983.627829166668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45983.627829166668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45983.627829166668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45983.627829166668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45983.627829166668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45983.627829166668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45983.627829166668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45983.627829166668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45983.627829166668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45983.627829166668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45983.627829166668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45983.627829166668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45983.627829166668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45983.627829166668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45983.627829166668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45983.627829166668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45983.627829166668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7"/>
        <v>45983.627829166668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ref="G504:G567" ca="1" si="8">IFERROR(NOW()-F504,"-")</f>
        <v>45983.627829166668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45983.627829166668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45983.627829166668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45983.627829166668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45983.627829166668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45983.627829166668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45983.627829166668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45983.627829166668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45983.627829166668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45983.627829166668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45983.627829166668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45983.627829166668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45983.627829166668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45983.627829166668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45983.627829166668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45983.627829166668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45983.627829166668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45983.627829166668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45983.627829166668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45983.627829166668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45983.627829166668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45983.627829166668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45983.627829166668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45983.627829166668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45983.627829166668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45983.627829166668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45983.627829166668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45983.627829166668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45983.627829166668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45983.627829166668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45983.627829166668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45983.627829166668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45983.627829166668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45983.627829166668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45983.627829166668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45983.627829166668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45983.627829166668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45983.627829166668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45983.627829166668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45983.627829166668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45983.627829166668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45983.627829166668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45983.627829166668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45983.627829166668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45983.627829166668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45983.627829166668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45983.627829166668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45983.627829166668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45983.627829166668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45983.627829166668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45983.627829166668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45983.627829166668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45983.627829166668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45983.627829166668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45983.627829166668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45983.627829166668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45983.627829166668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45983.627829166668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45983.627829166668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45983.627829166668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45983.627829166668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45983.627829166668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45983.627829166668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8"/>
        <v>45983.627829166668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ref="G568:G631" ca="1" si="9">IFERROR(NOW()-F568,"-")</f>
        <v>45983.627829166668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45983.627829166668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45983.627829166668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45983.627829166668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45983.627829166668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45983.627829166668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45983.627829166668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45983.627829166668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45983.627829166668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45983.627829166668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45983.627829166668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45983.627829166668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45983.627829166668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45983.627829166668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45983.627829166668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45983.627829166668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45983.627829166668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45983.627829166668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45983.627829166668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45983.627829166668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45983.627829166668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45983.627829166668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45983.627829166668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45983.627829166668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45983.627829166668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45983.627829166668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45983.627829166668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45983.627829166668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45983.627829166668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45983.627829166668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45983.627829166668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45983.627829166668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45983.627829166668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45983.627829166668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45983.627829166668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45983.627829166668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45983.627829166668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45983.627829166668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45983.627829166668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45983.627829166668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45983.627829166668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45983.627829166668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45983.627829166668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45983.627829166668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45983.627829166668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45983.627829166668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45983.627829166668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45983.627829166668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45983.627829166668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45983.627829166668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45983.627829166668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45983.627829166668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45983.627829166668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45983.627829166668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45983.627829166668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45983.627829166668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45983.627829166668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45983.627829166668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45983.627829166668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45983.627829166668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45983.627829166668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45983.627829166668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45983.627829166668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9"/>
        <v>45983.627829166668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ref="G632:G695" ca="1" si="10">IFERROR(NOW()-F632,"-")</f>
        <v>45983.627829166668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45983.627829166668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45983.627829166668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45983.627829166668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45983.627829166668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45983.627829166668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45983.627829166668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45983.627829166668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45983.627829166668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45983.627829166668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45983.627829166668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45983.627829166668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45983.627829166668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45983.627829166668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45983.627829166668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45983.627829166668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45983.627829166668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45983.627829166668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45983.627829166668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45983.627829166668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45983.627829166668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45983.627829166668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45983.627829166668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45983.627829166668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45983.627829166668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45983.627829166668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45983.627829166668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45983.627829166668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45983.627829166668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45983.627829166668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45983.627829166668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45983.627829166668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45983.627829166668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45983.627829166668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45983.627829166668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45983.627829166668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45983.627829166668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45983.627829166668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45983.627829166668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45983.627829166668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45983.627829166668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45983.627829166668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45983.627829166668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45983.627829166668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45983.627829166668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45983.627829166668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45983.627829166668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45983.627829166668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45983.627829166668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45983.627829166668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45983.627829166668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45983.627829166668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45983.627829166668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45983.627829166668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45983.627829166668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45983.627829166668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45983.627829166668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45983.627829166668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45983.627829166668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45983.627829166668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45983.627829166668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45983.627829166668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45983.627829166668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0"/>
        <v>45983.627829166668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ref="G696:G759" ca="1" si="11">IFERROR(NOW()-F696,"-")</f>
        <v>45983.627829166668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45983.627829166668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45983.627829166668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45983.627829166668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45983.627829166668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45983.627829166668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45983.627829166668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45983.627829166668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45983.627829166668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45983.627829166668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45983.627829166668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45983.627829166668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45983.627829166668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45983.627829166668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45983.627829166668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45983.627829166668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45983.627829166668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45983.627829166668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45983.627829166668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45983.627829166668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45983.627829166668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45983.627829166668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45983.627829166668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45983.627829166668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45983.627829166668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45983.627829166668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45983.627829166668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45983.627829166668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45983.627829166668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45983.627829166668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45983.627829166668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45983.627829166668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45983.627829166668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45983.627829166668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45983.627829166668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45983.627829166668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45983.627829166668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45983.627829166668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45983.627829166668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45983.627829166668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45983.627829166668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45983.627829166668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45983.627829166668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45983.627829166668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45983.627829166668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45983.627829166668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45983.627829166668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45983.627829166668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45983.627829166668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45983.627829166668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45983.627829166668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45983.627829166668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45983.627829166668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45983.627829166668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45983.627829166668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45983.627829166668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45983.627829166668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45983.627829166668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45983.627829166668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45983.627829166668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45983.627829166668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45983.627829166668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45983.627829166668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1"/>
        <v>45983.627829166668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ref="G760:G823" ca="1" si="12">IFERROR(NOW()-F760,"-")</f>
        <v>45983.627829166668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45983.627829166668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45983.627829166668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45983.627829166668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45983.627829166668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45983.627829166668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45983.627829166668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45983.627829166668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45983.627829166668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45983.627829166668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45983.627829166668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45983.627829166668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45983.627829166668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45983.627829166668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45983.627829166668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45983.627829166668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45983.627829166668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45983.627829166668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45983.627829166668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45983.627829166668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45983.627829166668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45983.627829166668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45983.627829166668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45983.627829166668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45983.627829166668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45983.627829166668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45983.627829166668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45983.627829166668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45983.627829166668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45983.627829166668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45983.627829166668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45983.627829166668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45983.627829166668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45983.627829166668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45983.627829166668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45983.627829166668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45983.627829166668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45983.627829166668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45983.627829166668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45983.627829166668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45983.627829166668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45983.627829166668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45983.627829166668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45983.627829166668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45983.627829166668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45983.627829166668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45983.627829166668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45983.627829166668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45983.627829166668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45983.627829166668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45983.627829166668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45983.627829166668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45983.627829166668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45983.627829166668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45983.627829166668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45983.627829166668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45983.627829166668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45983.627829166668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45983.627829166668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45983.627829166668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45983.627829166668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45983.627829166668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45983.627829166668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2"/>
        <v>45983.627829166668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ref="G824:G887" ca="1" si="13">IFERROR(NOW()-F824,"-")</f>
        <v>45983.627829166668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45983.627829166668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45983.627829166668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45983.627829166668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45983.627829166668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45983.627829166668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45983.627829166668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45983.627829166668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45983.627829166668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45983.627829166668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45983.627829166668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45983.627829166668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45983.627829166668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45983.627829166668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45983.627829166668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45983.627829166668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45983.627829166668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45983.627829166668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45983.627829166668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45983.627829166668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45983.627829166668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45983.627829166668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45983.627829166668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45983.627829166668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45983.627829166668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45983.627829166668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45983.627829166668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45983.627829166668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45983.627829166668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45983.627829166668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45983.627829166668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45983.627829166668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45983.627829166668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45983.627829166668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45983.627829166668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45983.627829166668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45983.627829166668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45983.627829166668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45983.627829166668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45983.627829166668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45983.627829166668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45983.627829166668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45983.627829166668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45983.627829166668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45983.627829166668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45983.627829166668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45983.627829166668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45983.627829166668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45983.627829166668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45983.627829166668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45983.627829166668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45983.627829166668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45983.627829166668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45983.627829166668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45983.627829166668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45983.627829166668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45983.627829166668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45983.627829166668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45983.627829166668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45983.627829166668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45983.627829166668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45983.627829166668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45983.627829166668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3"/>
        <v>45983.627829166668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ref="G888:G951" ca="1" si="14">IFERROR(NOW()-F888,"-")</f>
        <v>45983.627829166668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45983.627829166668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45983.627829166668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45983.627829166668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45983.627829166668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45983.627829166668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45983.627829166668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45983.627829166668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45983.627829166668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45983.627829166668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45983.627829166668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45983.627829166668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45983.627829166668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45983.627829166668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45983.627829166668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45983.627829166668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45983.627829166668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45983.627829166668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45983.627829166668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45983.627829166668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45983.627829166668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45983.627829166668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45983.627829166668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45983.627829166668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45983.627829166668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45983.627829166668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45983.627829166668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45983.627829166668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45983.627829166668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45983.627829166668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45983.627829166668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45983.627829166668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45983.627829166668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45983.627829166668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45983.627829166668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45983.627829166668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45983.627829166668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45983.627829166668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45983.627829166668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45983.627829166668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45983.627829166668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45983.627829166668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45983.627829166668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45983.627829166668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45983.627829166668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45983.627829166668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45983.627829166668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45983.627829166668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45983.627829166668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45983.627829166668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45983.627829166668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45983.627829166668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45983.627829166668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45983.627829166668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45983.627829166668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45983.627829166668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45983.627829166668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45983.627829166668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45983.627829166668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45983.627829166668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45983.627829166668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45983.627829166668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45983.627829166668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4"/>
        <v>45983.627829166668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ref="G952:G966" ca="1" si="15">IFERROR(NOW()-F952,"-")</f>
        <v>45983.627829166668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45983.627829166668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45983.627829166668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45983.627829166668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45983.627829166668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45983.627829166668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45983.627829166668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45983.627829166668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45983.627829166668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45983.627829166668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45983.627829166668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45983.627829166668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45983.627829166668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45983.627829166668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t="str">
        <f>IFERROR(VLOOKUP(#REF!,DB!#REF!,7,0),"")</f>
        <v/>
      </c>
      <c r="E966" s="18"/>
      <c r="F966" s="20"/>
      <c r="G966" s="21">
        <f t="shared" ca="1" si="15"/>
        <v>45983.627829166668</v>
      </c>
      <c r="H966" s="22"/>
      <c r="I966" s="19" t="str">
        <f>IFERROR(VLOOKUP(D966,DB!A:F,6,0),"")</f>
        <v/>
      </c>
      <c r="J966" s="18" t="str">
        <f>IFERROR(VLOOKUP(D966,DB!A:G,7,0),"")</f>
        <v/>
      </c>
      <c r="K966" s="45"/>
      <c r="L966" s="23" t="str">
        <f>IFERROR(VLOOKUP(D966,DB!A:I,9,0),"")</f>
        <v/>
      </c>
    </row>
  </sheetData>
  <dataValidations count="2">
    <dataValidation allowBlank="1" showInputMessage="1" showErrorMessage="1" sqref="E1" xr:uid="{5914219A-CB83-432D-936A-CC0CB6F3982A}"/>
    <dataValidation type="list" allowBlank="1" showInputMessage="1" showErrorMessage="1" sqref="E2:E9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8"/>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280.14711122684821</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2</v>
      </c>
      <c r="D3" s="91" t="s">
        <v>36279</v>
      </c>
      <c r="E3" s="94" t="s">
        <v>39021</v>
      </c>
      <c r="F3" s="95">
        <v>45983.533668981479</v>
      </c>
      <c r="G3" s="96">
        <f t="shared" ref="G3:G8" ca="1" si="0">IFERROR(NOW()-F3,"")</f>
        <v>9.4159837964980397E-2</v>
      </c>
      <c r="H3" s="95">
        <v>45983.521863425929</v>
      </c>
      <c r="I3" s="113" t="str">
        <f>IFERROR(VLOOKUP(D3,DB!A:F,6,0),"")</f>
        <v>Generator-SG</v>
      </c>
      <c r="J3" s="113" t="str">
        <f>IFERROR(VLOOKUP(D3,DB!A:G,7,0),"")</f>
        <v>Weak</v>
      </c>
      <c r="K3" s="97" t="s">
        <v>39114</v>
      </c>
      <c r="L3" s="91" t="str">
        <f>IFERROR(VLOOKUP(D3,DB!A:I,9,0),"")</f>
        <v>Latis</v>
      </c>
    </row>
    <row r="4" spans="1:16" ht="15" customHeight="1">
      <c r="A4" s="113" t="s">
        <v>39115</v>
      </c>
      <c r="B4" s="113" t="str">
        <f>IFERROR(VLOOKUP(D4,DB!A:K,11,0),"")</f>
        <v>R4</v>
      </c>
      <c r="C4" s="93">
        <v>1</v>
      </c>
      <c r="D4" s="91" t="s">
        <v>36093</v>
      </c>
      <c r="E4" s="94" t="s">
        <v>39021</v>
      </c>
      <c r="F4" s="95"/>
      <c r="G4" s="96">
        <f t="shared" ca="1" si="0"/>
        <v>45983.627828819444</v>
      </c>
      <c r="H4" s="95">
        <v>45983.600474537037</v>
      </c>
      <c r="I4" s="113" t="str">
        <f>IFERROR(VLOOKUP(D4,DB!A:F,6,0),"")</f>
        <v>Generator-SG</v>
      </c>
      <c r="J4" s="113" t="str">
        <f>IFERROR(VLOOKUP(D4,DB!A:G,7,0),"")</f>
        <v>Dead</v>
      </c>
      <c r="K4" s="97" t="s">
        <v>39116</v>
      </c>
      <c r="L4" s="91" t="str">
        <f>IFERROR(VLOOKUP(D4,DB!A:I,9,0),"")</f>
        <v>Latis</v>
      </c>
    </row>
    <row r="5" spans="1:16" ht="15" customHeight="1">
      <c r="A5" s="113"/>
      <c r="B5" s="113" t="str">
        <f>IFERROR(VLOOKUP(D5,DB!A:K,11,0),"")</f>
        <v/>
      </c>
      <c r="C5" s="93"/>
      <c r="D5" s="91"/>
      <c r="E5" s="94"/>
      <c r="F5" s="95"/>
      <c r="G5" s="96">
        <f t="shared" ca="1" si="0"/>
        <v>45983.627828819444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45983.627828819444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45983.627828819444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45983.627828819444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2" ca="1" si="1">IFERROR(NOW()-F9,"")</f>
        <v>45983.627828819444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45983.627828819444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45983.627828819444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45983.627828819444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45983.627828819444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45983.627828819444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45983.627828819444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45983.627828819444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45983.627828819444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45983.627828819444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45983.627828819444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45983.627828819444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45983.627828819444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45983.627828819444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45983.627828819444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45983.627828819444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45983.627828819444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45983.627828819444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45983.627828819444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45983.627828819444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45983.627828819444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45983.627828819444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45983.627828819444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45983.627828819444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45983.627828819444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45983.627828819444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45983.627828819444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45983.627828819444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45983.627828819444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45983.627828819444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45983.627828819444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45983.627828819444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45983.627828819444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45983.627828819444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45983.627828819444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45983.627828819444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45983.627828819444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45983.627828819444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45983.627828819444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45983.627828819444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45983.627828819444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45983.627828819444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45983.627828819444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45983.627828819444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45983.627828819444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45983.627828819444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45983.627828819444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45983.627828819444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45983.627828819444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45983.627828819444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45983.627828819444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45983.627828819444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45983.627828819444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45983.627828819444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45983.627828819444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45983.627828819444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45983.627828819444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45983.627828819444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45983.627828819444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45983.627828819444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45983.627828819444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45983.627828819444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45983.627828819444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45983.627828819444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ref="G73:G136" ca="1" si="2">IFERROR(NOW()-F73,"")</f>
        <v>45983.627828819444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45983.627828819444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45983.627828819444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45983.627828819444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45983.627828819444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45983.627828819444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45983.627828819444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45983.627828819444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45983.627828819444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45983.627828819444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45983.627828819444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45983.627828819444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45983.627828819444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45983.627828819444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45983.627828819444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45983.627828819444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45983.627828819444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45983.627828819444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45983.627828819444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45983.627828819444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45983.627828819444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45983.627828819444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45983.627828819444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45983.627828819444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45983.627828819444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45983.627828819444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45983.627828819444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45983.627828819444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45983.627828819444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45983.627828819444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45983.627828819444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45983.627828819444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45983.627828819444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45983.627828819444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45983.627828819444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45983.627828819444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45983.627828819444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45983.627828819444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45983.627828819444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45983.627828819444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45983.627828819444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45983.627828819444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45983.627828819444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45983.627828819444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45983.627828819444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45983.627828819444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45983.627828819444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45983.627828819444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45983.627828819444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45983.627828819444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45983.627828819444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45983.627828819444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45983.627828819444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45983.627828819444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45983.627828819444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45983.627828819444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45983.627828819444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45983.627828819444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45983.627828819444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45983.627828819444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45983.627828819444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45983.627828819444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45983.627828819444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45983.627828819444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ref="G137:G200" ca="1" si="3">IFERROR(NOW()-F137,"")</f>
        <v>45983.627828819444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45983.627828819444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45983.627828819444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45983.627828819444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45983.627828819444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45983.627828819444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45983.627828819444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45983.627828819444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45983.627828819444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45983.627828819444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45983.627828819444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45983.627828819444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45983.627828819444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45983.627828819444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45983.627828819444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45983.627828819444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45983.627828819444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45983.627828819444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45983.627828819444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45983.627828819444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45983.627828819444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45983.627828819444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45983.627828819444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45983.627828819444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45983.627828819444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45983.627828819444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45983.627828819444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45983.627828819444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45983.627828819444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45983.627828819444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45983.627828819444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45983.627828819444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45983.627828819444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45983.627828819444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45983.627828819444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45983.627828819444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45983.627828819444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45983.627828819444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45983.627828819444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45983.627828819444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45983.627828819444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45983.627828819444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45983.627828819444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45983.627828819444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45983.627828819444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45983.627828819444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45983.627828819444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45983.627828819444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45983.627828819444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45983.627828819444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45983.627828819444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45983.627828819444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45983.627828819444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45983.627828819444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45983.627828819444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45983.627828819444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45983.627828819444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45983.627828819444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45983.627828819444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45983.627828819444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45983.627828819444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45983.627828819444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45983.627828819444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45983.627828819444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ref="G201:G264" ca="1" si="4">IFERROR(NOW()-F201,"")</f>
        <v>45983.627828819444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45983.627828819444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45983.627828819444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45983.627828819444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45983.627828819444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45983.627828819444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45983.627828819444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45983.627828819444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45983.627828819444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45983.627828819444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45983.627828819444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45983.627828819444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45983.627828819444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45983.627828819444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45983.627828819444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45983.627828819444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45983.627828819444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45983.627828819444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45983.627828819444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45983.627828819444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45983.627828819444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45983.627828819444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45983.627828819444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45983.627828819444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45983.627828819444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45983.627828819444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45983.627828819444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45983.627828819444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45983.627828819444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45983.627828819444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45983.627828819444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45983.627828819444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45983.627828819444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45983.627828819444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45983.627828819444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45983.627828819444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45983.627828819444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45983.627828819444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45983.627828819444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45983.627828819444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45983.627828819444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45983.627828819444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45983.627828819444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45983.627828819444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45983.627828819444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45983.627828819444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45983.627828819444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45983.627828819444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45983.627828819444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45983.627828819444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45983.627828819444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45983.627828819444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45983.627828819444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45983.627828819444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45983.627828819444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45983.627828819444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45983.627828819444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45983.627828819444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45983.627828819444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45983.627828819444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45983.627828819444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45983.627828819444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45983.627828819444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45983.627828819444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ref="G265:G328" ca="1" si="5">IFERROR(NOW()-F265,"")</f>
        <v>45983.627828819444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45983.627828819444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45983.627828819444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45983.627828819444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45983.627828819444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45983.627828819444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45983.627828819444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45983.627828819444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45983.627828819444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45983.627828819444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45983.627828819444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45983.627828819444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45983.627828819444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45983.627828819444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45983.627828819444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45983.627828819444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45983.627828819444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45983.627828819444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45983.627828819444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45983.627828819444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45983.627828819444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45983.627828819444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45983.627828819444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45983.627828819444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45983.627828819444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45983.627828819444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45983.627828819444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45983.627828819444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45983.627828819444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45983.627828819444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45983.627828819444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45983.627828819444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45983.627828819444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45983.627828819444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45983.627828819444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45983.627828819444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45983.627828819444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45983.627828819444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45983.627828819444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45983.627828819444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45983.627828819444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45983.627828819444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45983.627828819444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45983.627828819444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45983.627828819444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45983.627828819444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45983.627828819444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45983.627828819444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45983.627828819444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45983.627828819444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45983.627828819444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45983.627828819444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45983.627828819444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45983.627828819444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45983.627828819444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45983.627828819444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45983.627828819444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45983.627828819444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45983.627828819444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45983.627828819444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45983.627828819444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45983.627828819444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45983.627828819444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45983.627828819444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ref="G329:G392" ca="1" si="6">IFERROR(NOW()-F329,"")</f>
        <v>45983.627828819444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45983.627828819444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45983.627828819444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45983.627828819444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45983.627828819444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45983.627828819444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45983.627828819444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45983.627828819444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45983.627828819444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45983.627828819444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45983.627828819444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45983.627828819444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45983.627828819444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45983.627828819444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45983.627828819444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45983.627828819444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45983.627828819444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45983.627828819444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45983.627828819444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45983.627828819444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45983.627828819444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45983.627828819444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45983.627828819444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45983.627828819444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45983.627828819444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45983.627828819444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45983.627828819444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45983.627828819444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45983.627828819444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45983.627828819444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45983.627828819444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45983.627828819444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45983.627828819444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45983.627828819444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45983.627828819444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45983.627828819444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45983.627828819444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45983.627828819444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45983.627828819444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45983.627828819444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45983.627828819444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45983.627828819444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45983.627828819444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45983.627828819444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45983.627828819444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45983.627828819444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45983.627828819444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45983.627828819444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45983.627828819444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45983.627828819444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45983.627828819444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45983.627828819444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45983.627828819444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45983.627828819444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45983.627828819444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45983.627828819444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45983.627828819444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45983.627828819444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45983.627828819444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45983.627828819444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45983.627828819444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45983.627828819444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45983.627828819444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45983.627828819444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ref="G393:G438" ca="1" si="7">IFERROR(NOW()-F393,"")</f>
        <v>45983.627828819444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45983.627828819444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45983.627828819444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45983.627828819444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45983.627828819444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45983.627828819444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45983.627828819444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45983.627828819444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45983.627828819444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45983.627828819444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45983.627828819444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45983.627828819444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45983.627828819444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45983.627828819444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45983.627828819444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45983.627828819444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45983.627828819444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45983.627828819444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45983.627828819444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45983.627828819444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45983.627828819444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45983.627828819444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45983.627828819444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45983.627828819444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45983.627828819444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45983.627828819444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45983.627828819444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45983.627828819444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45983.627828819444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45983.627828819444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45983.627828819444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45983.627828819444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45983.627828819444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45983.627828819444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45983.627828819444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45983.627828819444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45983.627828819444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45983.627828819444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45983.627828819444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45983.627828819444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45983.627828819444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45983.627828819444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45983.627828819444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45983.627828819444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45983.627828819444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45983.627828819444</v>
      </c>
      <c r="H438" s="95"/>
      <c r="I438" s="113" t="str">
        <f>IFERROR(VLOOKUP(D438,DB!A:F,6,0),"")</f>
        <v/>
      </c>
      <c r="J438" s="113" t="str">
        <f>IFERROR(VLOOKUP(D438,DB!A:G,7,0),"")</f>
        <v/>
      </c>
      <c r="K438" s="97"/>
      <c r="L438" s="91" t="str">
        <f>IFERROR(VLOOKUP(D438,DB!A:I,9,0),"")</f>
        <v/>
      </c>
    </row>
  </sheetData>
  <dataValidations count="2">
    <dataValidation allowBlank="1" showInputMessage="1" showErrorMessage="1" sqref="E1" xr:uid="{A4F81451-56CC-4543-9497-104C4E44EE4B}"/>
    <dataValidation type="list" allowBlank="1" showInputMessage="1" showErrorMessage="1" sqref="E2:E4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03"/>
  <sheetViews>
    <sheetView tabSelected="1" workbookViewId="0">
      <selection activeCell="D10" sqref="D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91.795768634256092</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39106</v>
      </c>
      <c r="F3" s="38">
        <v>45926.188877314817</v>
      </c>
      <c r="G3" s="108">
        <f t="shared" ref="G3" ca="1" si="0">IFERROR(NOW()-F3,"")</f>
        <v>57.438951504627767</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39106</v>
      </c>
      <c r="F4" s="110">
        <v>45948.661111111112</v>
      </c>
      <c r="G4" s="111">
        <f t="shared" ref="G4" ca="1" si="1">IFERROR(NOW()-F4,"")</f>
        <v>34.966717708331998</v>
      </c>
      <c r="H4" s="110">
        <v>45948.661111111112</v>
      </c>
      <c r="I4" s="109" t="str">
        <f>IFERROR(VLOOKUP(D4,DB!A:F,6,0),"")</f>
        <v>SCECO</v>
      </c>
      <c r="J4" s="109" t="str">
        <f>IFERROR(VLOOKUP(D4,DB!A:G,7,0),"")</f>
        <v>Dead</v>
      </c>
      <c r="K4" s="109" t="s">
        <v>39122</v>
      </c>
      <c r="L4" s="109" t="str">
        <f>IFERROR(VLOOKUP(D4,DB!A:I,9,0),"")</f>
        <v>Latis</v>
      </c>
    </row>
    <row r="5" spans="1:13" s="105" customFormat="1">
      <c r="A5" s="109" t="s">
        <v>39123</v>
      </c>
      <c r="B5" s="109" t="str">
        <f>IFERROR(VLOOKUP(D5,DB!A:K,11,0),"")</f>
        <v>R5</v>
      </c>
      <c r="C5" s="109">
        <v>1</v>
      </c>
      <c r="D5" s="109" t="s">
        <v>33371</v>
      </c>
      <c r="E5" s="109" t="s">
        <v>39021</v>
      </c>
      <c r="F5" s="128">
        <v>45977.514803240738</v>
      </c>
      <c r="G5" s="111">
        <f ca="1">IFERROR(NOW()-F5,"")</f>
        <v>6.1130255787065835</v>
      </c>
      <c r="H5" s="128">
        <v>45977.468807870369</v>
      </c>
      <c r="I5" s="109" t="str">
        <f>IFERROR(VLOOKUP(D5,DB!A:F,6,0),"")</f>
        <v>SCECO</v>
      </c>
      <c r="J5" s="109" t="str">
        <f>IFERROR(VLOOKUP(D5,DB!A:G,7,0),"")</f>
        <v>Weak</v>
      </c>
      <c r="K5" s="109" t="s">
        <v>39124</v>
      </c>
      <c r="L5" s="109" t="str">
        <f>IFERROR(VLOOKUP(D5,DB!A:I,9,0),"")</f>
        <v>Latis</v>
      </c>
    </row>
    <row r="6" spans="1:13" ht="30.75">
      <c r="A6" s="109" t="s">
        <v>39125</v>
      </c>
      <c r="B6" s="109" t="str">
        <f>IFERROR(VLOOKUP(D6,DB!A:K,11,0),"")</f>
        <v>R5</v>
      </c>
      <c r="C6" s="109">
        <v>1</v>
      </c>
      <c r="D6" s="109" t="s">
        <v>36518</v>
      </c>
      <c r="E6" s="109" t="s">
        <v>39021</v>
      </c>
      <c r="F6" s="128">
        <v>45981.373298611114</v>
      </c>
      <c r="G6" s="111">
        <f ca="1">IFERROR(NOW()-F6,"")</f>
        <v>2.2545302083308343</v>
      </c>
      <c r="H6" s="128">
        <v>45981.360798611109</v>
      </c>
      <c r="I6" s="109" t="str">
        <f>IFERROR(VLOOKUP(D6,DB!A:F,6,0),"")</f>
        <v>SCECO</v>
      </c>
      <c r="J6" s="109" t="str">
        <f>IFERROR(VLOOKUP(D6,DB!A:G,7,0),"")</f>
        <v>Dead</v>
      </c>
      <c r="K6" s="109" t="s">
        <v>39126</v>
      </c>
      <c r="L6" s="109" t="str">
        <f>IFERROR(VLOOKUP(D6,DB!A:I,9,0),"")</f>
        <v>Latis</v>
      </c>
    </row>
    <row r="7" spans="1:13">
      <c r="A7" s="109" t="s">
        <v>39127</v>
      </c>
      <c r="B7" s="109" t="str">
        <f>IFERROR(VLOOKUP(D7,DB!A:K,11,0),"")</f>
        <v>R5</v>
      </c>
      <c r="C7" s="109">
        <v>1</v>
      </c>
      <c r="D7" s="109" t="s">
        <v>32664</v>
      </c>
      <c r="E7" s="109" t="s">
        <v>39106</v>
      </c>
      <c r="F7" s="128">
        <v>45982.768553240741</v>
      </c>
      <c r="G7" s="111">
        <f ca="1">IFERROR(NOW()-F7,"")</f>
        <v>0.85927557870309101</v>
      </c>
      <c r="H7" s="128">
        <v>45982.753275462965</v>
      </c>
      <c r="I7" s="109" t="str">
        <f>IFERROR(VLOOKUP(D7,DB!A:F,6,0),"")</f>
        <v>SCECO</v>
      </c>
      <c r="J7" s="109" t="str">
        <f>IFERROR(VLOOKUP(D7,DB!A:G,7,0),"")</f>
        <v>Good</v>
      </c>
      <c r="K7" s="109" t="s">
        <v>39128</v>
      </c>
      <c r="L7" s="109" t="str">
        <f>IFERROR(VLOOKUP(D7,DB!A:I,9,0),"")</f>
        <v>Latis</v>
      </c>
    </row>
    <row r="8" spans="1:13">
      <c r="A8" s="109" t="s">
        <v>39129</v>
      </c>
      <c r="B8" s="109" t="str">
        <f>IFERROR(VLOOKUP(D8,DB!A:K,11,0),"")</f>
        <v>R5</v>
      </c>
      <c r="C8" s="109">
        <v>1</v>
      </c>
      <c r="D8" s="109" t="s">
        <v>35685</v>
      </c>
      <c r="E8" s="109" t="s">
        <v>39021</v>
      </c>
      <c r="F8" s="128">
        <v>45983.601319444446</v>
      </c>
      <c r="G8" s="111">
        <f ca="1">IFERROR(NOW()-F8,"")</f>
        <v>2.6509374998568092E-2</v>
      </c>
      <c r="H8" s="128">
        <v>45983.593726851854</v>
      </c>
      <c r="I8" s="109" t="str">
        <f>IFERROR(VLOOKUP(D8,DB!A:F,6,0),"")</f>
        <v>SCECO</v>
      </c>
      <c r="J8" s="109" t="str">
        <f>IFERROR(VLOOKUP(D8,DB!A:G,7,0),"")</f>
        <v>Dead</v>
      </c>
      <c r="K8" s="109"/>
      <c r="L8" s="109" t="str">
        <f>IFERROR(VLOOKUP(D8,DB!A:I,9,0),"")</f>
        <v>Latis</v>
      </c>
    </row>
    <row r="9" spans="1:13">
      <c r="A9" s="109"/>
      <c r="B9" s="109" t="str">
        <f>IFERROR(VLOOKUP(D9,DB!A:K,11,0),"")</f>
        <v/>
      </c>
      <c r="C9" s="109"/>
      <c r="D9"/>
      <c r="E9" s="109"/>
      <c r="F9" s="109"/>
      <c r="G9" s="111">
        <f ca="1">IFERROR(NOW()-F9,"")</f>
        <v>45983.627828819444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45983.627828819444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45983.627828819444</v>
      </c>
      <c r="H11" s="109"/>
      <c r="I11" s="109" t="str">
        <f>IFERROR(VLOOKUP(D11,DB!A:F,6,0),"")</f>
        <v/>
      </c>
      <c r="J11" s="109" t="str">
        <f>IFERROR(VLOOKUP(D11,DB!A:G,7,0),"")</f>
        <v/>
      </c>
      <c r="K11" s="109"/>
      <c r="L11" s="109" t="str">
        <f>IFERROR(VLOOKUP(D11,DB!A:I,9,0),"")</f>
        <v/>
      </c>
    </row>
    <row r="12" spans="1:13">
      <c r="A12" s="109"/>
      <c r="B12" s="109" t="str">
        <f>IFERROR(VLOOKUP(D12,DB!A:K,11,0),"")</f>
        <v/>
      </c>
      <c r="C12" s="109"/>
      <c r="D12"/>
      <c r="E12" s="109"/>
      <c r="F12" s="109"/>
      <c r="G12" s="111">
        <f ca="1">IFERROR(NOW()-F12,"")</f>
        <v>45983.627828819444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45983.627828819444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45983.627828819444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45983.627828819444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45983.627828819444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45983.627828819444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45983.627828819444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45983.627828819444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45983.627828819444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45983.627828819444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45983.627828819444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45983.627828819444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45983.627828819444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45983.627828819444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45983.627828819444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45983.627828819444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45983.627828819444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45983.627828819444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45983.627828819444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45983.627828819444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45983.627828819444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45983.627828819444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45983.627828819444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45983.627828819444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45983.627828819444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45983.627828819444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45983.627828819444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45983.627828819444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45983.627828819444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45983.627828819444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45983.627828819444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45983.627828819444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45983.627828819444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45983.627828819444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45983.627828819444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45983.627828819444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45983.627828819444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45983.627828819444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45983.627828819444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45983.627828819444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45983.627828819444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45983.627828819444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45983.627828819444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45983.627828819444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45983.627828819444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45983.627828819444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45983.627828819444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45983.627828819444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45983.627828819444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45983.627828819444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45983.627828819444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45983.627828819444</v>
      </c>
      <c r="H63" s="109"/>
      <c r="I63" s="109" t="str">
        <f>IFERROR(VLOOKUP(D63,DB!A:F,6,0),"")</f>
        <v/>
      </c>
      <c r="J63" s="109" t="str">
        <f>IFERROR(VLOOKUP(D63,DB!A:G,7,0),"")</f>
        <v/>
      </c>
      <c r="K63" s="109"/>
      <c r="L63" s="109" t="str">
        <f>IFERROR(VLOOKUP(D63,DB!A:I,9,0),"")</f>
        <v/>
      </c>
    </row>
    <row r="64" spans="1:12">
      <c r="A64" s="131"/>
      <c r="B64" s="131" t="str">
        <f>IFERROR(VLOOKUP(D64,DB!A:K,11,0),"")</f>
        <v/>
      </c>
      <c r="C64" s="131"/>
      <c r="D64" s="131"/>
      <c r="E64" s="131"/>
      <c r="F64" s="132"/>
      <c r="G64" s="111">
        <f ca="1">IFERROR(NOW()-F64,"")</f>
        <v>45983.627828819444</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45983.627828819444</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45983.627828819444</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45983.627828819444</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45983.627828819444</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45983.627828819444</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45983.627828819444</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45983.627828819444</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45983.627828819444</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45983.627828819444</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45983.627828819444</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45983.627828819444</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45983.627828819444</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45983.627828819444</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45983.627828819444</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45983.627828819444</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45983.627828819444</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45983.627828819444</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45983.627828819444</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45983.627828819444</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45983.627828819444</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45983.627828819444</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45983.627828819444</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45983.627828819444</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45983.627828819444</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45983.627828819444</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45983.627828819444</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45983.627828819444</v>
      </c>
      <c r="H91" s="132"/>
      <c r="I91" s="131" t="str">
        <f>IFERROR(VLOOKUP(D91,DB!A:F,6,0),"")</f>
        <v/>
      </c>
      <c r="J91" s="131" t="str">
        <f>IFERROR(VLOOKUP(D91,DB!A:G,7,0),"")</f>
        <v/>
      </c>
      <c r="K91" s="131"/>
      <c r="L91" s="131" t="str">
        <f>IFERROR(VLOOKUP(D91,DB!A:I,9,0),"")</f>
        <v/>
      </c>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row r="98" spans="1:12">
      <c r="A98" s="109"/>
      <c r="B98" s="109"/>
      <c r="C98" s="109"/>
      <c r="D98" s="109"/>
      <c r="E98" s="109"/>
      <c r="F98" s="109"/>
      <c r="G98" s="109"/>
      <c r="H98" s="109"/>
      <c r="I98" s="109"/>
      <c r="J98" s="109"/>
      <c r="K98" s="109"/>
      <c r="L98" s="109"/>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sheetData>
  <dataValidations count="2">
    <dataValidation allowBlank="1" showInputMessage="1" showErrorMessage="1" sqref="E1" xr:uid="{920C6338-E771-4DAE-8C89-92A9093EA4DE}"/>
    <dataValidation type="list" allowBlank="1" showInputMessage="1" showErrorMessage="1" sqref="E2:E9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
  <sheetViews>
    <sheetView workbookViewId="0">
      <selection activeCell="A2" sqref="A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c r="G2" s="75">
        <f ca="1">IFERROR(NOW()-F2,"-")</f>
        <v>45983.627828819444</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c r="G3" s="75">
        <f ca="1">IFERROR(NOW()-F3,"-")</f>
        <v>45983.627828819444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ca="1">IFERROR(NOW()-F4,"-")</f>
        <v>45983.627828819444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ref="G5:G15" ca="1" si="0">IFERROR(NOW()-F5,"-")</f>
        <v>45983.627828819444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45983.627828819444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45983.627828819444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45983.627828819444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45983.627828819444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45983.627828819444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45983.627828819444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45983.627828819444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45983.627828819444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45983.627828819444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45983.627828819444</v>
      </c>
      <c r="H15" s="121"/>
      <c r="I15" s="119" t="str">
        <f>IFERROR(VLOOKUP(D15,DB!A:F,6,0),"")</f>
        <v/>
      </c>
      <c r="J15" s="119" t="str">
        <f>IFERROR(VLOOKUP(D15,DB!A:G,7,0),"")</f>
        <v/>
      </c>
      <c r="K15" s="122"/>
      <c r="L15" s="123" t="str">
        <f>IFERROR(VLOOKUP(D15,DB!A:I,9,0),"")</f>
        <v/>
      </c>
    </row>
  </sheetData>
  <dataValidations count="2">
    <dataValidation allowBlank="1" showInputMessage="1" showErrorMessage="1" sqref="E1" xr:uid="{9E1BC488-8814-4F8A-8DBE-742B3278AB71}"/>
    <dataValidation type="list" allowBlank="1" showInputMessage="1" showErrorMessage="1" sqref="E2:E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2025-11-22T12:05:24Z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