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285" documentId="120_S{2AC9BD13-BADA-5192-A53E-5A8FF88502F6}" xr6:coauthVersionLast="47" xr6:coauthVersionMax="47" xr10:uidLastSave="{643E5BBF-A6DA-46D0-BDE0-A56FBA8FD6DE}"/>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<sst xmlns="http://schemas.openxmlformats.org/spreadsheetml/2006/main" count="181529" uniqueCount="39141">
  <si>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</si>
  <si>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</si>
  <si>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</si>
  <si>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</si>
  <si>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</si>
  <si>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</si>
  <si>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</si>
  <si>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</si>
  <si>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</si>
  <si>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</si>
  <si>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</si>
  <si>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</si>
  <si>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</si>
  <si>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</si>
  <si>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</si>
  <si>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</si>
  <si>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</si>
  <si>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</si>
  <si>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</si>
  <si>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</si>
  <si>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</si>
  <si>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</si>
  <si>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</si>
  <si>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</si>
  <si>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</si>
  <si>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</si>
  <si>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</si>
  <si>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</si>
  <si>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</si>
  <si>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</si>
  <si>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</si>
  <si>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</si>
  <si>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</si>
  <si>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</si>
  <si>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</si>
  <si>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</si>
  <si>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</si>
  <si>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</si>
  <si>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</si>
  <si>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</si>
  <si>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</si>
  <si>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</si>
  <si>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</si>
  <si>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</si>
  <si>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</si>
  <si>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</si>
  <si>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</si>
  <si>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</si>
  <si>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</si>
  <si>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</si>
  <si>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</si>
  <si>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</si>
  <si>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</si>
  <si>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</si>
  <si>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</si>
  <si>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</si>
  <si>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</si>
  <si>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</si>
  <si>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</si>
  <si>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</si>
  <si>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</si>
  <si>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</si>
  <si>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</si>
  <si>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</si>
  <si>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</si>
  <si>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</si>
  <si>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</si>
  <si>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</si>
  <si>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</si>
  <si>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</si>
  <si>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</si>
  <si>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</si>
  <si>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</si>
  <si>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</si>
  <si>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</si>
  <si>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</si>
  <si>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</si>
  <si>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</si>
  <si>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</si>
  <si>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</si>
  <si>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</si>
  <si>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</si>
  <si>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</si>
  <si>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</si>
  <si>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</si>
  <si>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</si>
  <si>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</si>
  <si>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</si>
  <si>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</si>
  <si>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</si>
  <si>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</si>
  <si>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</si>
  <si>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</si>
  <si>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</si>
  <si>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</si>
  <si>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</si>
  <si>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</si>
  <si>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</si>
  <si>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</si>
  <si>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</si>
  <si>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</si>
  <si>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</si>
  <si>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</si>
  <si>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</si>
  <si>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</si>
  <si>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</si>
  <si>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</si>
  <si>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</si>
  <si>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</si>
  <si>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</si>
  <si>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</si>
  <si>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</si>
  <si>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</si>
  <si>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</si>
  <si>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</si>
  <si>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</si>
  <si>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</si>
  <si>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</si>
  <si>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</si>
  <si>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</si>
  <si>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</si>
  <si>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</si>
  <si>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</si>
  <si>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</si>
  <si>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</si>
  <si>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</si>
  <si>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</si>
  <si>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</si>
  <si>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</si>
  <si>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</si>
  <si>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</si>
  <si>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</si>
  <si>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</si>
  <si>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</si>
  <si>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</si>
  <si>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</si>
  <si>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</si>
  <si>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</si>
  <si>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</si>
  <si>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</si>
  <si>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</si>
  <si>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</si>
  <si>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</si>
  <si>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</si>
  <si>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</si>
  <si>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</si>
  <si>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</si>
  <si>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</si>
  <si>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</si>
  <si>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</si>
  <si>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</si>
  <si>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</si>
  <si>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</si>
  <si>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</si>
  <si>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</si>
  <si>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</si>
  <si>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</si>
  <si>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</si>
  <si>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</si>
  <si>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</si>
  <si>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</si>
  <si>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</si>
  <si>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</si>
  <si>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</si>
  <si>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</si>
  <si>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</si>
  <si>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</si>
  <si>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</si>
  <si>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</si>
  <si>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</si>
  <si>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</si>
  <si>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</si>
  <si>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</si>
  <si>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</si>
  <si>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</si>
  <si>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</si>
  <si>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</si>
  <si>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</si>
  <si>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</si>
  <si>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</si>
  <si>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</si>
  <si>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</si>
  <si>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</si>
  <si>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</si>
  <si>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</si>
  <si>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</si>
  <si>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</si>
  <si>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</si>
  <si>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</si>
  <si>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</si>
  <si>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</si>
  <si>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</si>
  <si>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</si>
  <si>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</si>
  <si>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</si>
  <si>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</si>
  <si>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</si>
  <si>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</si>
  <si>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</si>
  <si>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</si>
  <si>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</si>
  <si>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</si>
  <si>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</si>
  <si>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</si>
  <si>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</si>
  <si>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</si>
  <si>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</si>
  <si>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</si>
  <si>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</si>
  <si>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</si>
  <si>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</si>
  <si>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</si>
  <si>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</si>
  <si>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</si>
  <si>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</si>
  <si>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</si>
  <si>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</si>
  <si>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</si>
  <si>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</si>
  <si>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</si>
  <si>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</si>
  <si>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</si>
  <si>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</si>
  <si>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</si>
  <si>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</si>
  <si>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</si>
  <si>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</si>
  <si>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</si>
  <si>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</si>
  <si>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</si>
  <si>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</si>
  <si>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</si>
  <si>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</si>
  <si>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</si>
  <si>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</si>
  <si>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</si>
  <si>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</si>
  <si>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</si>
  <si>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</si>
  <si>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</si>
  <si>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</si>
  <si>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</si>
  <si>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</si>
  <si>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</si>
  <si>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</si>
  <si>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</si>
  <si>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</si>
  <si>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</si>
  <si>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</si>
  <si>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</si>
  <si>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</si>
  <si>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</si>
  <si>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</si>
  <si>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</si>
  <si>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</si>
  <si>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</si>
  <si>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</si>
  <si>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</si>
  <si>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</si>
  <si>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</si>
  <si>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</si>
  <si>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</si>
  <si>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</si>
  <si>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</si>
  <si>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</si>
  <si>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</si>
  <si>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</si>
  <si>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</si>
  <si>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</si>
  <si>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</si>
  <si>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</si>
  <si>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</si>
  <si>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</si>
  <si>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</si>
  <si>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</si>
  <si>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</si>
  <si>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</si>
  <si>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</si>
  <si>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</si>
  <si>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</si>
  <si>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</si>
  <si>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</si>
  <si>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</si>
  <si>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</si>
  <si>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</si>
  <si>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</si>
  <si>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</si>
  <si>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</si>
  <si>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</si>
  <si>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</si>
  <si>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</si>
  <si>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</si>
  <si>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</si>
  <si>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</si>
  <si>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</si>
  <si>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</si>
  <si>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</si>
  <si>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</si>
  <si>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</si>
  <si>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</si>
  <si>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</si>
  <si>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</si>
  <si>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</si>
  <si>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</si>
  <si>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</si>
  <si>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</si>
  <si>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</si>
  <si>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</si>
  <si>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</si>
  <si>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</si>
  <si>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</si>
  <si>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</si>
  <si>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</si>
  <si>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</si>
  <si>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</si>
  <si>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</si>
  <si>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</si>
  <si>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</si>
  <si>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</si>
  <si>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</si>
  <si>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</si>
  <si>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</si>
  <si>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</si>
  <si>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</si>
  <si>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</si>
  <si>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</si>
  <si>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</si>
  <si>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</si>
  <si>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</si>
  <si>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</si>
  <si>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</si>
  <si>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</si>
  <si>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</si>
  <si>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</si>
  <si>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</si>
  <si>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</si>
  <si>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</si>
  <si>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</si>
  <si>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</si>
  <si>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</si>
  <si>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</si>
  <si>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</si>
  <si>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</si>
  <si>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</si>
  <si>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</si>
  <si>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</si>
  <si>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</si>
  <si>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</si>
  <si>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</si>
  <si>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</si>
  <si>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</si>
  <si>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</si>
  <si>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</si>
  <si>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</si>
  <si>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</si>
  <si>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</si>
  <si>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</si>
  <si>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</si>
  <si>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</si>
  <si>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</si>
  <si>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</si>
  <si>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</si>
  <si>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</si>
  <si>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</si>
  <si>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</si>
  <si>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</si>
  <si>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</si>
  <si>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</si>
  <si>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</si>
  <si>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</si>
  <si>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</si>
  <si>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</si>
  <si>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</si>
  <si>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</si>
  <si>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</si>
  <si>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</si>
  <si>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</si>
  <si>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</si>
  <si>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</si>
  <si>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</si>
  <si>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</si>
  <si>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</si>
  <si>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</si>
  <si>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</si>
  <si>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</si>
  <si>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</si>
  <si>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</si>
  <si>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</si>
  <si>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</si>
  <si>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</si>
  <si>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</si>
  <si>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</si>
  <si>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</si>
  <si>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</si>
  <si>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</si>
  <si>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</si>
  <si>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</si>
  <si>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</si>
  <si>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</si>
  <si>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</si>
  <si>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</si>
  <si>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</si>
  <si>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</si>
  <si>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</si>
  <si>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</si>
  <si>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</si>
  <si>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</si>
  <si>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</si>
  <si>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</si>
  <si>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</si>
  <si>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</si>
  <si>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</si>
  <si>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</si>
  <si>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</si>
  <si>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</si>
  <si>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</si>
  <si>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</si>
  <si>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</si>
  <si>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</si>
  <si>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</si>
  <si>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</si>
  <si>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</si>
  <si>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</si>
  <si>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</si>
  <si>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</si>
  <si>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</si>
  <si>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</si>
  <si>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</si>
  <si>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</si>
  <si>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</si>
  <si>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</si>
  <si>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</si>
  <si>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</si>
  <si>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</si>
  <si>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</si>
  <si>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</si>
  <si>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</si>
  <si>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</si>
  <si>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</si>
  <si>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</si>
  <si>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</si>
  <si>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</si>
  <si>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</si>
  <si>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</si>
  <si>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</si>
  <si>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</si>
  <si>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</si>
  <si>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</si>
  <si>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</si>
  <si>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</si>
  <si>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</si>
  <si>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</si>
  <si>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</si>
  <si>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</si>
  <si>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</si>
  <si>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</si>
  <si>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</si>
  <si>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</si>
  <si>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</si>
  <si>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</si>
  <si>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</si>
  <si>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</si>
  <si>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</si>
  <si>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</si>
  <si>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</si>
  <si>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</si>
  <si>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</si>
  <si>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</si>
  <si>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</si>
  <si>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</si>
  <si>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</si>
  <si>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</si>
  <si>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</si>
  <si>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</si>
  <si>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</si>
  <si>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</si>
  <si>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</si>
  <si>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</si>
  <si>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</si>
  <si>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</si>
  <si>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</si>
  <si>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</si>
  <si>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</si>
  <si>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</si>
  <si>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</si>
  <si>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</si>
  <si>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</si>
  <si>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</si>
  <si>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</si>
  <si>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</si>
  <si>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</si>
  <si>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</si>
  <si>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</si>
  <si>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</si>
  <si>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</si>
  <si>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</si>
  <si>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</si>
  <si>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</si>
  <si>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</si>
  <si>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</si>
  <si>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</si>
  <si>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</si>
  <si>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</si>
  <si>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</si>
  <si>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</si>
  <si>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</si>
  <si>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</si>
  <si>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</si>
  <si>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</si>
  <si>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</si>
  <si>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</si>
  <si>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</si>
  <si>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</si>
  <si>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</si>
  <si>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</si>
  <si>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</si>
  <si>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</si>
  <si>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</si>
  <si>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</si>
  <si>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</si>
  <si>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</si>
  <si>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</si>
  <si>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</si>
  <si>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</si>
  <si>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</si>
  <si>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</si>
  <si>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</si>
  <si>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</si>
  <si>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</si>
  <si>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</si>
  <si>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</si>
  <si>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</si>
  <si>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</si>
  <si>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</si>
  <si>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</si>
  <si>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</si>
  <si>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</si>
  <si>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</si>
  <si>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</si>
  <si>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</si>
  <si>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</si>
  <si>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</si>
  <si>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</si>
  <si>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</si>
  <si>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</si>
  <si>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</si>
  <si>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</si>
  <si>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</si>
  <si>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</si>
  <si>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</si>
  <si>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</si>
  <si>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</si>
  <si>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</si>
  <si>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</si>
  <si>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</si>
  <si>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</si>
  <si>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</si>
  <si>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</si>
  <si>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</si>
  <si>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</si>
  <si>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</si>
  <si>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</si>
  <si>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</si>
  <si>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</si>
  <si>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</si>
  <si>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</si>
  <si>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</si>
  <si>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</si>
  <si>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</si>
  <si>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</si>
  <si>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</si>
  <si>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</si>
  <si>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</si>
  <si>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</si>
  <si>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</si>
  <si>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</si>
  <si>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</si>
  <si>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</si>
  <si>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</si>
  <si>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</si>
  <si>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</si>
  <si>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</si>
  <si>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</si>
  <si>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</si>
  <si>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</si>
  <si>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</si>
  <si>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</si>
  <si>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</si>
  <si>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</si>
  <si>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</si>
  <si>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</si>
  <si>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</si>
  <si>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</si>
  <si>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</si>
  <si>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</si>
  <si>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</si>
  <si>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</si>
  <si>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</si>
  <si>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</si>
  <si>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</si>
  <si>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</si>
  <si>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</si>
  <si>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</si>
  <si>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</si>
  <si>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</si>
  <si>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</si>
  <si>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</si>
  <si>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</si>
  <si>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</si>
  <si>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</si>
  <si>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</si>
  <si>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</si>
  <si>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</si>
  <si>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</si>
  <si>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</si>
  <si>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</si>
  <si>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</si>
  <si>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</si>
  <si>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</si>
  <si>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</si>
  <si>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</si>
  <si>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</si>
  <si>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</si>
  <si>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</si>
  <si>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</si>
  <si>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</si>
  <si>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</si>
  <si>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</si>
  <si>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</si>
  <si>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</si>
  <si>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</si>
  <si>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</si>
  <si>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</si>
  <si>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</si>
  <si>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</si>
  <si>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</si>
  <si>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</si>
  <si>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</si>
  <si>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</si>
  <si>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</si>
  <si>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</si>
  <si>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</si>
  <si>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</si>
  <si>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</si>
  <si>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</si>
  <si>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</si>
  <si>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</si>
  <si>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</si>
  <si>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</si>
  <si>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</si>
  <si>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</si>
  <si>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</si>
  <si>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</si>
  <si>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</si>
  <si>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</si>
  <si>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</si>
  <si>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</si>
  <si>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</si>
  <si>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</si>
  <si>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</si>
  <si>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</si>
  <si>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</si>
  <si>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</si>
  <si>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</si>
  <si>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</si>
  <si>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</si>
  <si>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</si>
  <si>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</si>
  <si>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</si>
  <si>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</si>
  <si>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</si>
  <si>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</si>
  <si>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</si>
  <si>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</si>
  <si>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</si>
  <si>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</si>
  <si>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</si>
  <si>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</si>
  <si>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</si>
  <si>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</si>
  <si>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</si>
  <si>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</si>
  <si>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</si>
  <si>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</si>
  <si>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</si>
  <si>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</si>
  <si>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</si>
  <si>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</si>
  <si>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</si>
  <si>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</si>
  <si>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</si>
  <si>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</si>
  <si>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</si>
  <si>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</si>
  <si>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</si>
  <si>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</si>
  <si>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</si>
  <si>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</si>
  <si>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</si>
  <si>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</si>
  <si>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</si>
  <si>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</si>
  <si>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</si>
  <si>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</si>
  <si>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</si>
  <si>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</si>
  <si>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</si>
  <si>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</si>
  <si>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</si>
  <si>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</si>
  <si>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</si>
  <si>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</si>
  <si>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</si>
  <si>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</si>
  <si>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</si>
  <si>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</si>
  <si>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</si>
  <si>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</si>
  <si>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</si>
  <si>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</si>
  <si>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</si>
  <si>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</si>
  <si>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</si>
  <si>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</si>
  <si>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</si>
  <si>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</si>
  <si>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</si>
  <si>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</si>
  <si>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</si>
  <si>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</si>
  <si>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</si>
  <si>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</si>
  <si>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</si>
  <si>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</si>
  <si>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</si>
  <si>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</si>
  <si>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</si>
  <si>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</si>
  <si>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</si>
  <si>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</si>
  <si>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</si>
  <si>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</si>
  <si>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</si>
  <si>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</si>
  <si>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</si>
  <si>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</si>
  <si>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</si>
  <si>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</si>
  <si>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</si>
  <si>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</si>
  <si>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</si>
  <si>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</si>
  <si>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</si>
  <si>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</si>
  <si>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</si>
  <si>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</si>
  <si>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</si>
  <si>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</si>
  <si>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</si>
  <si>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</si>
  <si>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</si>
  <si>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</si>
  <si>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</si>
  <si>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</si>
  <si>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</si>
  <si>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</si>
  <si>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</si>
  <si>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</si>
  <si>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</si>
  <si>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</si>
  <si>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</si>
  <si>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</si>
  <si>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</si>
  <si>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</si>
  <si>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</si>
  <si>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</si>
  <si>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</si>
  <si>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</si>
  <si>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</si>
  <si>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</si>
  <si>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</si>
  <si>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</si>
  <si>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</si>
  <si>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</si>
  <si>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</si>
  <si>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</si>
  <si>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</si>
  <si>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</si>
  <si>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</si>
  <si>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</si>
  <si>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</si>
  <si>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</si>
  <si>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</si>
  <si>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</si>
  <si>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</si>
  <si>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</si>
  <si>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</si>
  <si>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</si>
  <si>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</si>
  <si>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</si>
  <si>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</si>
  <si>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</si>
  <si>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</si>
  <si>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</si>
  <si>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</si>
  <si>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</si>
  <si>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</si>
  <si>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</si>
  <si>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</si>
  <si>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</si>
  <si>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</si>
  <si>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</si>
  <si>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</si>
  <si>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</si>
  <si>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</si>
  <si>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</si>
  <si>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</si>
  <si>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</si>
  <si>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</si>
  <si>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</si>
  <si>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</si>
  <si>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</si>
  <si>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</si>
  <si>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</si>
  <si>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</si>
  <si>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</si>
  <si>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</si>
  <si>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</si>
  <si>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</si>
  <si>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</si>
  <si>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</si>
  <si>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</si>
  <si>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</si>
  <si>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</si>
  <si>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</si>
  <si>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</si>
  <si>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</si>
  <si>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</si>
  <si>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</si>
  <si>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</si>
  <si>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</si>
  <si>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</si>
  <si>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</si>
  <si>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</si>
  <si>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</si>
  <si>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</si>
  <si>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</si>
  <si>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</si>
  <si>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</si>
  <si>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</si>
  <si>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</si>
  <si>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</si>
  <si>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</si>
  <si>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</si>
  <si>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</si>
  <si>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</si>
  <si>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</si>
  <si>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</si>
  <si>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</si>
  <si>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</si>
  <si>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</si>
  <si>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</si>
  <si>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</si>
  <si>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</si>
  <si>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</si>
  <si>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</si>
  <si>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</si>
  <si>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</si>
  <si>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</si>
  <si>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</si>
  <si>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</si>
  <si>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</si>
  <si>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</si>
  <si>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</si>
  <si>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</si>
  <si>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</si>
  <si>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</si>
  <si>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</si>
  <si>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</si>
  <si>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</si>
  <si>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</si>
  <si>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</si>
  <si>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</si>
  <si>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</si>
  <si>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</si>
  <si>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</si>
  <si>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</si>
  <si>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</si>
  <si>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</si>
  <si>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</si>
  <si>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</si>
  <si>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</si>
  <si>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</si>
  <si>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</si>
  <si>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</si>
  <si>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</si>
  <si>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</si>
  <si>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</si>
  <si>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</si>
  <si>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</si>
  <si>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</si>
  <si>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</si>
  <si>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</si>
  <si>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</si>
  <si>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</si>
  <si>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</si>
  <si>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</si>
  <si>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</si>
  <si>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</si>
  <si>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</si>
  <si>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</si>
  <si>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</si>
  <si>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</si>
  <si>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</si>
  <si>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</si>
  <si>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</si>
  <si>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</si>
  <si>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</si>
  <si>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</si>
  <si>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</si>
  <si>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</si>
  <si>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</si>
  <si>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</si>
  <si>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</si>
  <si>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</si>
  <si>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</si>
  <si>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</si>
  <si>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</si>
  <si>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</si>
  <si>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</si>
  <si>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</si>
  <si>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</si>
  <si>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</si>
  <si>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</si>
  <si>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</si>
  <si>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</si>
  <si>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</si>
  <si>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</si>
  <si>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</si>
  <si>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</si>
  <si>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</si>
  <si>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</si>
  <si>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</si>
  <si>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</si>
  <si>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</si>
  <si>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</si>
  <si>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</si>
  <si>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</si>
  <si>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</si>
  <si>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</si>
  <si>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</si>
  <si>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</si>
  <si>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</si>
  <si>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</si>
  <si>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</si>
  <si>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</si>
  <si>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</si>
  <si>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</si>
  <si>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</si>
  <si>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</si>
  <si>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</si>
  <si>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</si>
  <si>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</si>
  <si>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</si>
  <si>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</si>
  <si>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</si>
  <si>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</si>
  <si>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</si>
  <si>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</si>
  <si>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</si>
  <si>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</si>
  <si>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</si>
  <si>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</si>
  <si>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</si>
  <si>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</si>
  <si>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</si>
  <si>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</si>
  <si>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</si>
  <si>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</si>
  <si>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</si>
  <si>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</si>
  <si>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</si>
  <si>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</si>
  <si>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</si>
  <si>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</si>
  <si>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</si>
  <si>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</si>
  <si>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</si>
  <si>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</si>
  <si>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</si>
  <si>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</si>
  <si>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</si>
  <si>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</si>
  <si>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</si>
  <si>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</si>
  <si>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</si>
  <si>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</si>
  <si>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</si>
  <si>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</si>
  <si>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</si>
  <si>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</si>
  <si>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</si>
  <si>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</si>
  <si>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</si>
  <si>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</si>
  <si>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</si>
  <si>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</si>
  <si>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</si>
  <si>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</si>
  <si>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</si>
  <si>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</si>
  <si>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</si>
  <si>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</si>
  <si>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</si>
  <si>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</si>
  <si>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</si>
  <si>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</si>
  <si>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</si>
  <si>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</si>
  <si>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</si>
  <si>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</si>
  <si>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</si>
  <si>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</si>
  <si>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</si>
  <si>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</si>
  <si>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</si>
  <si>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</si>
  <si>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</si>
  <si>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</si>
  <si>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</si>
  <si>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</si>
  <si>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</si>
  <si>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</si>
  <si>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</si>
  <si>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</si>
  <si>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</si>
  <si>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</si>
  <si>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</si>
  <si>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</si>
  <si>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</si>
  <si>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</si>
  <si>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</si>
  <si>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</si>
  <si>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</si>
  <si>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</si>
  <si>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</si>
  <si>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</si>
  <si>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</si>
  <si>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</si>
  <si>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</si>
  <si>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</si>
  <si>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</si>
  <si>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</si>
  <si>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</si>
  <si>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</si>
  <si>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</si>
  <si>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</si>
  <si>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</si>
  <si>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</si>
  <si>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</si>
  <si>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</si>
  <si>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</si>
  <si>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</si>
  <si>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</si>
  <si>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</si>
  <si>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</si>
  <si>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</si>
  <si>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</si>
  <si>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</si>
  <si>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</si>
  <si>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</si>
  <si>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</si>
  <si>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</si>
  <si>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</si>
  <si>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</si>
  <si>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</si>
  <si>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</si>
  <si>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</si>
  <si>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</si>
  <si>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</si>
  <si>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</si>
  <si>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</si>
  <si>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</si>
  <si>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</si>
  <si>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</si>
  <si>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</si>
  <si>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</si>
  <si>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</si>
  <si>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</si>
  <si>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</si>
  <si>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</si>
  <si>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</si>
  <si>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</si>
  <si>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</si>
  <si>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</si>
  <si>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</si>
  <si>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</si>
  <si>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</si>
  <si>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</si>
  <si>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</si>
  <si>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</si>
  <si>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</si>
  <si>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</si>
  <si>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</si>
  <si>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</si>
  <si>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</si>
  <si>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</si>
  <si>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</si>
  <si>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</si>
  <si>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</si>
  <si>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</si>
  <si>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</si>
  <si>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</si>
  <si>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</si>
  <si>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</si>
  <si>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</si>
  <si>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</si>
  <si>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</si>
  <si>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</si>
  <si>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</si>
  <si>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</si>
  <si>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</si>
  <si>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</si>
  <si>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</si>
  <si>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</si>
  <si>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</si>
  <si>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</si>
  <si>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</si>
  <si>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</si>
  <si>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</si>
  <si>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</si>
  <si>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</si>
  <si>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</si>
  <si>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</si>
  <si>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</si>
  <si>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</si>
  <si>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</si>
  <si>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</si>
  <si>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</si>
  <si>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</si>
  <si>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</si>
  <si>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</si>
  <si>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</si>
  <si>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</si>
  <si>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</si>
  <si>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</si>
  <si>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</si>
  <si>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</si>
  <si>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</si>
  <si>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</si>
  <si>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</si>
  <si>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</si>
  <si>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</si>
  <si>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</si>
  <si>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</si>
  <si>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</si>
  <si>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</si>
  <si>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</si>
  <si>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</si>
  <si>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</si>
  <si>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</si>
  <si>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</si>
  <si>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</si>
  <si>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</si>
  <si>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</si>
  <si>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</si>
  <si>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</si>
  <si>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</si>
  <si>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</si>
  <si>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</si>
  <si>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</si>
  <si>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</si>
  <si>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</si>
  <si>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</si>
  <si>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</si>
  <si>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</si>
  <si>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</si>
  <si>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</si>
  <si>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</si>
  <si>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</si>
  <si>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</si>
  <si>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</si>
  <si>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</si>
  <si>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</si>
  <si>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</si>
  <si>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</si>
  <si>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</si>
  <si>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</si>
  <si>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</si>
  <si>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</si>
  <si>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</si>
  <si>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</si>
  <si>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</si>
  <si>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</si>
  <si>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</si>
  <si>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</si>
  <si>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</si>
  <si>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</si>
  <si>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</si>
  <si>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</si>
  <si>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</si>
  <si>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</si>
  <si>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</si>
  <si>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</si>
  <si>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</si>
  <si>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</si>
  <si>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</si>
  <si>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</si>
  <si>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</si>
  <si>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</si>
  <si>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</si>
  <si>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</si>
  <si>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</si>
  <si>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</si>
  <si>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</si>
  <si>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</si>
  <si>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</si>
  <si>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</si>
  <si>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</si>
  <si>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</si>
  <si>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</si>
  <si>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</si>
  <si>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</si>
  <si>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</si>
  <si>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</si>
  <si>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</si>
  <si>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</si>
  <si>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</si>
  <si>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</si>
  <si>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</si>
  <si>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</si>
  <si>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</si>
  <si>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</si>
  <si>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</si>
  <si>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</si>
  <si>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</si>
  <si>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</si>
  <si>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</si>
  <si>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</si>
  <si>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</si>
  <si>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</si>
  <si>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</si>
  <si>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</si>
  <si>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</si>
  <si>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</si>
  <si>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</si>
  <si>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</si>
  <si>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</si>
  <si>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</si>
  <si>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</si>
  <si>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</si>
  <si>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</si>
  <si>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</si>
  <si>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</si>
  <si>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</si>
  <si>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</si>
  <si>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</si>
  <si>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</si>
  <si>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</si>
  <si>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</si>
  <si>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</si>
  <si>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</si>
  <si>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</si>
  <si>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</si>
  <si>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</si>
  <si>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</si>
  <si>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</si>
  <si>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</si>
  <si>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</si>
  <si>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</si>
  <si>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</si>
  <si>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</si>
  <si>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</si>
  <si>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</si>
  <si>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</si>
  <si>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</si>
  <si>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</si>
  <si>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</si>
  <si>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</si>
  <si>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</si>
  <si>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</si>
  <si>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</si>
  <si>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</si>
  <si>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</si>
  <si>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</si>
  <si>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</si>
  <si>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</si>
  <si>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</si>
  <si>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</si>
  <si>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</si>
  <si>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</si>
  <si>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</si>
  <si>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</si>
  <si>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</si>
  <si>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</si>
  <si>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</si>
  <si>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</si>
  <si>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</si>
  <si>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</si>
  <si>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</si>
  <si>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</si>
  <si>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</si>
  <si>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</si>
  <si>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</si>
  <si>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</si>
  <si>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</si>
  <si>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</si>
  <si>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</si>
  <si>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</si>
  <si>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</si>
  <si>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</si>
  <si>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</si>
  <si>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</si>
  <si>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</si>
  <si>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</si>
  <si>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</si>
  <si>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</si>
  <si>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</si>
  <si>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</si>
  <si>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</si>
  <si>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</si>
  <si>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</si>
  <si>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</si>
  <si>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</si>
  <si>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</si>
  <si>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</si>
  <si>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</si>
  <si>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</si>
  <si>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</si>
  <si>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</si>
  <si>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</si>
  <si>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</si>
  <si>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</si>
  <si>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</si>
  <si>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</si>
  <si>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</si>
  <si>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</si>
  <si>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</si>
  <si>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</si>
  <si>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</si>
  <si>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</si>
  <si>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</si>
  <si>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</si>
  <si>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</si>
  <si>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</si>
  <si>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</si>
  <si>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</si>
  <si>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</si>
  <si>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</si>
  <si>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</si>
  <si>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</si>
  <si>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</si>
  <si>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</si>
  <si>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</si>
  <si>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</si>
  <si>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</si>
  <si>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</si>
  <si>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</si>
  <si>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</si>
  <si>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</si>
  <si>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</si>
  <si>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</si>
  <si>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</si>
  <si>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</si>
  <si>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</si>
  <si>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</si>
  <si>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</si>
  <si>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</si>
  <si>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</si>
  <si>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</si>
  <si>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</si>
  <si>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</si>
  <si>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</si>
  <si>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</si>
  <si>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</si>
  <si>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</si>
  <si>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</si>
  <si>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</si>
  <si>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</si>
  <si>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</si>
  <si>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</si>
  <si>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</si>
  <si>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</si>
  <si>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</si>
  <si>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</si>
  <si>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</si>
  <si>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</si>
  <si>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</si>
  <si>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</si>
  <si>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</si>
  <si>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</si>
  <si>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</si>
  <si>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</si>
  <si>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</si>
  <si>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</si>
  <si>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</si>
  <si>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</si>
  <si>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</si>
  <si>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</si>
  <si>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</si>
  <si>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</si>
  <si>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</si>
  <si>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</si>
  <si>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</si>
  <si>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</si>
  <si>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</si>
  <si>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</si>
  <si>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</si>
  <si>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</si>
  <si>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</si>
  <si>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</si>
  <si>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</si>
  <si>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</si>
  <si>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</si>
  <si>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</si>
  <si>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</si>
  <si>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</si>
  <si>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</si>
  <si>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</si>
  <si>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</si>
  <si>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</si>
  <si>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</si>
  <si>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</si>
  <si>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</si>
  <si>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</si>
  <si>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</si>
  <si>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</si>
  <si>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</si>
  <si>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</si>
  <si>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</si>
  <si>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</si>
  <si>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</si>
  <si>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</si>
  <si>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</si>
  <si>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</si>
  <si>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</si>
  <si>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</si>
  <si>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</si>
  <si>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</si>
  <si>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</si>
  <si>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</si>
  <si>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</si>
  <si>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</si>
  <si>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</si>
  <si>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</si>
  <si>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</si>
  <si>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</si>
  <si>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</si>
  <si>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</si>
  <si>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</si>
  <si>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</si>
  <si>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</si>
  <si>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</si>
  <si>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</si>
  <si>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</si>
  <si>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</si>
  <si>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</si>
  <si>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</si>
  <si>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</si>
  <si>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</si>
  <si>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</si>
  <si>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</si>
  <si>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</si>
  <si>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</si>
  <si>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</si>
  <si>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</si>
  <si>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</si>
  <si>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</si>
  <si>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</si>
  <si>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</si>
  <si>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</si>
  <si>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</si>
  <si>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</si>
  <si>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</si>
  <si>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</si>
  <si>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</si>
  <si>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</si>
  <si>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</si>
  <si>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</si>
  <si>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</si>
  <si>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</si>
  <si>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</si>
  <si>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</si>
  <si>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</si>
  <si>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</si>
  <si>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</si>
  <si>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</si>
  <si>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</si>
  <si>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</si>
  <si>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</si>
  <si>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</si>
  <si>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</si>
  <si>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</si>
  <si>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</si>
  <si>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</si>
  <si>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</si>
  <si>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</si>
  <si>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</si>
  <si>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</si>
  <si>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</si>
  <si>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</si>
  <si>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</si>
  <si>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</si>
  <si>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</si>
  <si>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</si>
  <si>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</si>
  <si>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</si>
  <si>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</si>
  <si>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</si>
  <si>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</si>
  <si>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</si>
  <si>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</si>
  <si>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</si>
  <si>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</si>
  <si>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</si>
  <si>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</si>
  <si>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</si>
  <si>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</si>
  <si>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</si>
  <si>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</si>
  <si>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</si>
  <si>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</si>
  <si>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</si>
  <si>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</si>
  <si>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</si>
  <si>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</si>
  <si>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</si>
  <si>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</si>
  <si>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</si>
  <si>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</si>
  <si>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</si>
  <si>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</si>
  <si>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</si>
  <si>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</si>
  <si>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</si>
  <si>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</si>
  <si>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</si>
  <si>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</si>
  <si>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</si>
  <si>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</si>
  <si>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</si>
  <si>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</si>
  <si>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</si>
  <si>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</si>
  <si>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</si>
  <si>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</si>
  <si>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</si>
  <si>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</si>
  <si>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</si>
  <si>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</si>
  <si>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</si>
  <si>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</si>
  <si>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</si>
  <si>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</si>
  <si>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</si>
  <si>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</si>
  <si>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</si>
  <si>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</si>
  <si>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</si>
  <si>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</si>
  <si>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</si>
  <si>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</si>
  <si>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</si>
  <si>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</si>
  <si>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</si>
  <si>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</si>
  <si>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</si>
  <si>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</si>
  <si>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</si>
  <si>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</si>
  <si>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</si>
  <si>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</si>
  <si>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</si>
  <si>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</si>
  <si>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</si>
  <si>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</si>
  <si>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</si>
  <si>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</si>
  <si>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</si>
  <si>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</si>
  <si>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</si>
  <si>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</si>
  <si>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</si>
  <si>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</si>
  <si>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</si>
  <si>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</si>
  <si>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</si>
  <si>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</si>
  <si>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</si>
  <si>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</si>
  <si>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</si>
  <si>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</si>
  <si>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</si>
  <si>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</si>
  <si>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</si>
  <si>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</si>
  <si>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</si>
  <si>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</si>
  <si>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</si>
  <si>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</si>
  <si>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</si>
  <si>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</si>
  <si>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</si>
  <si>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</si>
  <si>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</si>
  <si>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</si>
  <si>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</si>
  <si>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</si>
  <si>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</si>
  <si>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</si>
  <si>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</si>
  <si>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</si>
  <si>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</si>
  <si>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</si>
  <si>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</si>
  <si>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</si>
  <si>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</si>
  <si>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</si>
  <si>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</si>
  <si>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</si>
  <si>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</si>
  <si>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</si>
  <si>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</si>
  <si>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</si>
  <si>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</si>
  <si>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</si>
  <si>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</si>
  <si>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</si>
  <si>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</si>
  <si>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</si>
  <si>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</si>
  <si>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</si>
  <si>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</si>
  <si>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</si>
  <si>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</si>
  <si>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</si>
  <si>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</si>
  <si>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</si>
  <si>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</si>
  <si>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</si>
  <si>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</si>
  <si>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</si>
  <si>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</si>
  <si>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</si>
  <si>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</si>
  <si>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</si>
  <si>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</si>
  <si>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</si>
  <si>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</si>
  <si>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</si>
  <si>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</si>
  <si>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</si>
  <si>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</si>
  <si>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</si>
  <si>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</si>
  <si>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</si>
  <si>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</si>
  <si>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</si>
  <si>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</si>
  <si>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</si>
  <si>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</si>
  <si>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</si>
  <si>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</si>
  <si>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</si>
  <si>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</si>
  <si>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</si>
  <si>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</si>
  <si>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</si>
  <si>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</si>
  <si>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</si>
  <si>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</si>
  <si>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</si>
  <si>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</si>
  <si>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</si>
  <si>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</si>
  <si>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</si>
  <si>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</si>
  <si>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</si>
  <si>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</si>
  <si>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</si>
  <si>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</si>
  <si>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</si>
  <si>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</si>
  <si>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</si>
  <si>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</si>
  <si>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</si>
  <si>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</si>
  <si>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</si>
  <si>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</si>
  <si>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</si>
  <si>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</si>
  <si>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</si>
  <si>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</si>
  <si>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</si>
  <si>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</si>
  <si>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</si>
  <si>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</si>
  <si>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</si>
  <si>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</si>
  <si>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</si>
  <si>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</si>
  <si>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</si>
  <si>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</si>
  <si>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</si>
  <si>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</si>
  <si>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</si>
  <si>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</si>
  <si>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</si>
  <si>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</si>
  <si>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</si>
  <si>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</si>
  <si>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</si>
  <si>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</si>
  <si>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</si>
  <si>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</si>
  <si>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</si>
  <si>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</si>
  <si>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</si>
  <si>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</si>
  <si>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</si>
  <si>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</si>
  <si>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</si>
  <si>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</si>
  <si>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</si>
  <si>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</si>
  <si>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</si>
  <si>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</si>
  <si>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</si>
  <si>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</si>
  <si>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</si>
  <si>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</si>
  <si>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</si>
  <si>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</si>
  <si>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</si>
  <si>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</si>
  <si>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</si>
  <si>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</si>
  <si>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</si>
  <si>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</si>
  <si>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</si>
  <si>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</si>
  <si>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</si>
  <si>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</si>
  <si>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</si>
  <si>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</si>
  <si>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</si>
  <si>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</si>
  <si>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</si>
  <si>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</si>
  <si>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</si>
  <si>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</si>
  <si>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</si>
  <si>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</si>
  <si>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</si>
  <si>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</si>
  <si>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</si>
  <si>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</si>
  <si>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</si>
  <si>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</si>
  <si>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</si>
  <si>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</si>
  <si>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</si>
  <si>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</si>
  <si>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</si>
  <si>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</si>
  <si>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</si>
  <si>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</si>
  <si>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</si>
  <si>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</si>
  <si>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</si>
  <si>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</si>
  <si>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</si>
  <si>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</si>
  <si>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</si>
  <si>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</si>
  <si>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</si>
  <si>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</si>
  <si>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</si>
  <si>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</si>
  <si>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</si>
  <si>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</si>
  <si>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</si>
  <si>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</si>
  <si>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</si>
  <si>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</si>
  <si>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</si>
  <si>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</si>
  <si>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</si>
  <si>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</si>
  <si>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</si>
  <si>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</si>
  <si>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</si>
  <si>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</si>
  <si>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</si>
  <si>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</si>
  <si>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</si>
  <si>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</si>
  <si>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</si>
  <si>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</si>
  <si>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</si>
  <si>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</si>
  <si>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</si>
  <si>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</si>
  <si>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</si>
  <si>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</si>
  <si>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</si>
  <si>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</si>
  <si>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</si>
  <si>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</si>
  <si>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</si>
  <si>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</si>
  <si>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</si>
  <si>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</si>
  <si>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</si>
  <si>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</si>
  <si>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</si>
  <si>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</si>
  <si>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</si>
  <si>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</si>
  <si>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</si>
  <si>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</si>
  <si>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</si>
  <si>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</si>
  <si>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</si>
  <si>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</si>
  <si>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</si>
  <si>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</si>
  <si>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</si>
  <si>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</si>
  <si>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</si>
  <si>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</si>
  <si>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</si>
  <si>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</si>
  <si>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</si>
  <si>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</si>
  <si>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</si>
  <si>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</si>
  <si>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</si>
  <si>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</si>
  <si>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</si>
  <si>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</si>
  <si>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</si>
  <si>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</si>
  <si>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</si>
  <si>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</si>
  <si>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</si>
  <si>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</si>
  <si>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</si>
  <si>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</si>
  <si>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</si>
  <si>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</si>
  <si>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</si>
  <si>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</si>
  <si>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</si>
  <si>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</si>
  <si>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</si>
  <si>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</si>
  <si>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</si>
  <si>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</si>
  <si>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</si>
  <si>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</si>
  <si>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</si>
  <si>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</si>
  <si>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</si>
  <si>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</si>
  <si>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</si>
  <si>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</si>
  <si>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</si>
  <si>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</si>
  <si>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</si>
  <si>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</si>
  <si>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</si>
  <si>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</si>
  <si>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</si>
  <si>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</si>
  <si>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</si>
  <si>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</si>
  <si>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</si>
  <si>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</si>
  <si>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</si>
  <si>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</si>
  <si>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</si>
  <si>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</si>
  <si>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</si>
  <si>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</si>
  <si>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</si>
  <si>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</si>
  <si>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</si>
  <si>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</si>
  <si>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</si>
  <si>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</si>
  <si>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</si>
  <si>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</si>
  <si>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</si>
  <si>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</si>
  <si>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</si>
  <si>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</si>
  <si>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</si>
  <si>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</si>
  <si>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</si>
  <si>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</si>
  <si>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</si>
  <si>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</si>
  <si>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</si>
  <si>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</si>
  <si>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</si>
  <si>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</si>
  <si>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</si>
  <si>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</si>
  <si>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</si>
  <si>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</si>
  <si>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</si>
  <si>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</si>
  <si>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</si>
  <si>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</si>
  <si>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</si>
  <si>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</si>
  <si>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</si>
  <si>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</si>
  <si>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</si>
  <si>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</si>
  <si>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</si>
  <si>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</si>
  <si>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</si>
  <si>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</si>
  <si>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</si>
  <si>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</si>
  <si>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</si>
  <si>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</si>
  <si>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</si>
  <si>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</si>
  <si>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</si>
  <si>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</si>
  <si>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</si>
  <si>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</si>
  <si>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</si>
  <si>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</si>
  <si>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</si>
  <si>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</si>
  <si>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</si>
  <si>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</si>
  <si>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</si>
  <si>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</si>
  <si>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</si>
  <si>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</si>
  <si>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</si>
  <si>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</si>
  <si>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</si>
  <si>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</si>
  <si>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</si>
  <si>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</si>
  <si>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</si>
  <si>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</si>
  <si>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</si>
  <si>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</si>
  <si>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</si>
  <si>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</si>
  <si>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</si>
  <si>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</si>
  <si>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</si>
  <si>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</si>
  <si>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</si>
  <si>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</si>
  <si>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</si>
  <si>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</si>
  <si>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</si>
  <si>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</si>
  <si>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</si>
  <si>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</si>
  <si>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</si>
  <si>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</si>
  <si>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</si>
  <si>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</si>
  <si>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</si>
  <si>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</si>
  <si>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</si>
  <si>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</si>
  <si>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</si>
  <si>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</si>
  <si>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</si>
  <si>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</si>
  <si>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</si>
  <si>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</si>
  <si>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</si>
  <si>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</si>
  <si>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</si>
  <si>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</si>
  <si>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</si>
  <si>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</si>
  <si>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</si>
  <si>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</si>
  <si>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</si>
  <si>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</si>
  <si>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</si>
  <si>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</si>
  <si>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</si>
  <si>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</si>
  <si>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</si>
  <si>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</si>
  <si>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</si>
  <si>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</si>
  <si>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</si>
  <si>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</si>
  <si>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</si>
  <si>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</si>
  <si>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</si>
  <si>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</si>
  <si>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</si>
  <si>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</si>
  <si>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</si>
  <si>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</si>
  <si>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</si>
  <si>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</si>
  <si>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</si>
  <si>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</si>
  <si>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</si>
  <si>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</si>
  <si>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</si>
  <si>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</si>
  <si>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</si>
  <si>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</si>
  <si>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</si>
  <si>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</si>
  <si>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</si>
  <si>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</si>
  <si>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</si>
  <si>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</si>
  <si>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</si>
  <si>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</si>
  <si>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</si>
  <si>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</si>
  <si>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</si>
  <si>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</si>
  <si>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</si>
  <si>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</si>
  <si>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</si>
  <si>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</si>
  <si>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</si>
  <si>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</si>
  <si>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</si>
  <si>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</si>
  <si>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</si>
  <si>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</si>
  <si>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</si>
  <si>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</si>
  <si>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</si>
  <si>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</si>
  <si>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</si>
  <si>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</si>
  <si>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</si>
  <si>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</si>
  <si>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</si>
  <si>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</si>
  <si>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</si>
  <si>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</si>
  <si>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</si>
  <si>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</si>
  <si>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</si>
  <si>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</si>
  <si>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</si>
  <si>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</si>
  <si>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</si>
  <si>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</si>
  <si>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</si>
  <si>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</si>
  <si>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</si>
  <si>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</si>
  <si>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</si>
  <si>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</si>
  <si>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</si>
  <si>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</si>
  <si>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</si>
  <si>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</si>
  <si>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</si>
  <si>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</si>
  <si>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</si>
  <si>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</si>
  <si>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</si>
  <si>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</si>
  <si>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</si>
  <si>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</si>
  <si>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</si>
  <si>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</si>
  <si>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</si>
  <si>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</si>
  <si>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</si>
  <si>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</si>
  <si>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</si>
  <si>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</si>
  <si>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</si>
  <si>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</si>
  <si>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</si>
  <si>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</si>
  <si>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</si>
  <si>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</si>
  <si>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</si>
  <si>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</si>
  <si>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</si>
  <si>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</si>
  <si>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</si>
  <si>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</si>
  <si>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</si>
  <si>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</si>
  <si>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</si>
  <si>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</si>
  <si>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</si>
  <si>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</si>
  <si>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</si>
  <si>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</si>
  <si>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</si>
  <si>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</si>
  <si>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</si>
  <si>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</si>
  <si>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</si>
  <si>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</si>
  <si>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</si>
  <si>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</si>
  <si>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</si>
  <si>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</si>
  <si>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</si>
  <si>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</si>
  <si>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</si>
  <si>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</si>
  <si>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</si>
  <si>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</si>
  <si>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</si>
  <si>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</si>
  <si>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</si>
  <si>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</si>
  <si>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</si>
  <si>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</si>
  <si>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</si>
  <si>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</si>
  <si>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</si>
  <si>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</si>
  <si>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</si>
  <si>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</si>
  <si>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</si>
  <si>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</si>
  <si>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</si>
  <si>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</si>
  <si>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</si>
  <si>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</si>
  <si>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</si>
  <si>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</si>
  <si>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</si>
  <si>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</si>
  <si>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</si>
  <si>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</si>
  <si>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</si>
  <si>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</si>
  <si>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</si>
  <si>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</si>
  <si>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</si>
  <si>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</si>
  <si>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</si>
  <si>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</si>
  <si>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</si>
  <si>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</si>
  <si>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</si>
  <si>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</si>
  <si>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</si>
  <si>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</si>
  <si>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</si>
  <si>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</si>
  <si>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</si>
  <si>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</si>
  <si>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</si>
  <si>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</si>
  <si>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</si>
  <si>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</si>
  <si>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</si>
  <si>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</si>
  <si>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</si>
  <si>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</si>
  <si>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</si>
  <si>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</si>
  <si>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</si>
  <si>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</si>
  <si>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</si>
  <si>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</si>
  <si>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</si>
  <si>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</si>
  <si>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</si>
  <si>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</si>
  <si>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</si>
  <si>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</si>
  <si>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</si>
  <si>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</si>
  <si>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</si>
  <si>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</si>
  <si>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</si>
  <si>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</si>
  <si>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</si>
  <si>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</si>
  <si>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</si>
  <si>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</si>
  <si>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</si>
  <si>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</si>
  <si>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</si>
  <si>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</si>
  <si>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</si>
  <si>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</si>
  <si>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</si>
  <si>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</si>
  <si>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</si>
  <si>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</si>
  <si>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</si>
  <si>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</si>
  <si>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</si>
  <si>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</si>
  <si>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</si>
  <si>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</si>
  <si>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</si>
  <si>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</si>
  <si>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</si>
  <si>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</si>
  <si>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</si>
  <si>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</si>
  <si>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</si>
  <si>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</si>
  <si>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</si>
  <si>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</si>
  <si>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</si>
  <si>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</si>
  <si>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</si>
  <si>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</si>
  <si>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</si>
  <si>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</si>
  <si>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</si>
  <si>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</si>
  <si>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</si>
  <si>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</si>
  <si>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</si>
  <si>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</si>
  <si>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</si>
  <si>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</si>
  <si>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</si>
  <si>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</si>
  <si>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</si>
  <si>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</si>
  <si>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</si>
  <si>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</si>
  <si>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</si>
  <si>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</si>
  <si>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</si>
  <si>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</si>
  <si>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</si>
  <si>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</si>
  <si>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</si>
  <si>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</si>
  <si>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</si>
  <si>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</si>
  <si>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</si>
  <si>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</si>
  <si>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</si>
  <si>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</si>
  <si>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</si>
  <si>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</si>
  <si>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</si>
  <si>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</si>
  <si>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</si>
  <si>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</si>
  <si>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</si>
  <si>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</si>
  <si>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</si>
  <si>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</si>
  <si>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</si>
  <si>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</si>
  <si>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</si>
  <si>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</si>
  <si>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</si>
  <si>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</si>
  <si>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</si>
  <si>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</si>
  <si>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</si>
  <si>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</si>
  <si>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</si>
  <si>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</si>
  <si>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</si>
  <si>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</si>
  <si>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</si>
  <si>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</si>
  <si>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</si>
  <si>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</si>
  <si>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</si>
  <si>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</si>
  <si>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</si>
  <si>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</si>
  <si>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</si>
  <si>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</si>
  <si>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</si>
  <si>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</si>
  <si>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</si>
  <si>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</si>
  <si>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</si>
  <si>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</si>
  <si>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</si>
  <si>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</si>
  <si>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</si>
  <si>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</si>
  <si>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</si>
  <si>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</si>
  <si>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</si>
  <si>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</si>
  <si>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</si>
  <si>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</si>
  <si>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</si>
  <si>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</si>
  <si>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</si>
  <si>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</si>
  <si>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</si>
  <si>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</si>
  <si>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</si>
  <si>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</si>
  <si>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</si>
  <si>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</si>
  <si>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</si>
  <si>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</si>
  <si>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</si>
  <si>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</si>
  <si>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</si>
  <si>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</si>
  <si>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</si>
  <si>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</si>
  <si>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</si>
  <si>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</si>
  <si>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</si>
  <si>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</si>
  <si>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</si>
  <si>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</si>
  <si>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</si>
  <si>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</si>
  <si>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</si>
  <si>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</si>
  <si>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</si>
  <si>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</si>
  <si>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</si>
  <si>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</si>
  <si>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</si>
  <si>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</si>
  <si>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</si>
  <si>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</si>
  <si>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</si>
  <si>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</si>
  <si>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</si>
  <si>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</si>
  <si>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</si>
  <si>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</si>
  <si>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</si>
  <si>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</si>
  <si>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</si>
  <si>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</si>
  <si>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</si>
  <si>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</si>
  <si>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</si>
  <si>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</si>
  <si>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</si>
  <si>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</si>
  <si>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</si>
  <si>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</si>
  <si>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</si>
  <si>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</si>
  <si>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</si>
  <si>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</si>
  <si>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</si>
  <si>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</si>
  <si>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</si>
  <si>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</si>
  <si>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</si>
  <si>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</si>
  <si>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</si>
  <si>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</si>
  <si>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</si>
  <si>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</si>
  <si>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</si>
  <si>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</si>
  <si>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</si>
  <si>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</si>
  <si>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</si>
  <si>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</si>
  <si>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</si>
  <si>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</si>
  <si>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</si>
  <si>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</si>
  <si>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</si>
  <si>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</si>
  <si>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</si>
  <si>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</si>
  <si>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</si>
  <si>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</si>
  <si>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</si>
  <si>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</si>
  <si>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</si>
  <si>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</si>
  <si>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</si>
  <si>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</si>
  <si>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</si>
  <si>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</si>
  <si>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</si>
  <si>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</si>
  <si>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</si>
  <si>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</si>
  <si>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</si>
  <si>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</si>
  <si>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</si>
  <si>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</si>
  <si>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</si>
  <si>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</si>
  <si>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</si>
  <si>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</si>
  <si>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</si>
  <si>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</si>
  <si>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</si>
  <si>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</si>
  <si>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</si>
  <si>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</si>
  <si>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</si>
  <si>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</si>
  <si>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</si>
  <si>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</si>
  <si>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</si>
  <si>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</si>
  <si>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</si>
  <si>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</si>
  <si>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</si>
  <si>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</si>
  <si>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</si>
  <si>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</si>
  <si>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</si>
  <si>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</si>
  <si>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</si>
  <si>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</si>
  <si>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</si>
  <si>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</si>
  <si>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</si>
  <si>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</si>
  <si>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</si>
  <si>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</si>
  <si>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</si>
  <si>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</si>
  <si>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</si>
  <si>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</si>
  <si>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</si>
  <si>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</si>
  <si>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</si>
  <si>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</si>
  <si>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</si>
  <si>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</si>
  <si>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</si>
  <si>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</si>
  <si>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</si>
  <si>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</si>
  <si>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</si>
  <si>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</si>
  <si>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</si>
  <si>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</si>
  <si>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</si>
  <si>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</si>
  <si>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</si>
  <si>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</si>
  <si>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</si>
  <si>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</si>
  <si>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</si>
  <si>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</si>
  <si>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</si>
  <si>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</si>
  <si>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</si>
  <si>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</si>
  <si>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</si>
  <si>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</si>
  <si>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</si>
  <si>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</si>
  <si>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</si>
  <si>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</si>
  <si>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</si>
  <si>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</si>
  <si>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</si>
  <si>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</si>
  <si>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</si>
  <si>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</si>
  <si>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</si>
  <si>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</si>
  <si>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</si>
  <si>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</si>
  <si>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</si>
  <si>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</si>
  <si>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</si>
  <si>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</si>
  <si>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</si>
  <si>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</si>
  <si>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</si>
  <si>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</si>
  <si>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</si>
  <si>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</si>
  <si>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</si>
  <si>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</si>
  <si>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</si>
  <si>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</si>
  <si>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</si>
  <si>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</si>
  <si>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</si>
  <si>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</si>
  <si>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</si>
  <si>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</si>
  <si>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</si>
  <si>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</si>
  <si>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</si>
  <si>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</si>
  <si>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</si>
  <si>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</si>
  <si>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</si>
  <si>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</si>
  <si>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</si>
  <si>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</si>
  <si>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</si>
  <si>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</si>
  <si>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</si>
  <si>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</si>
  <si>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</si>
  <si>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</si>
  <si>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</si>
  <si>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</si>
  <si>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</si>
  <si>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</si>
  <si>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</si>
  <si>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</si>
  <si>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</si>
  <si>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</si>
  <si>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</si>
  <si>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</si>
  <si>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</si>
  <si>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</si>
  <si>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</si>
  <si>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</si>
  <si>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</si>
  <si>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</si>
  <si>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</si>
  <si>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</si>
  <si>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</si>
  <si>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</si>
  <si>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</si>
  <si>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</si>
  <si>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</si>
  <si>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</si>
  <si>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</si>
  <si>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</si>
  <si>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</si>
  <si>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</si>
  <si>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</si>
  <si>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</si>
  <si>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</si>
  <si>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</si>
  <si>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</si>
  <si>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</si>
  <si>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</si>
  <si>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</si>
  <si>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</si>
  <si>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</si>
  <si>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</si>
  <si>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</si>
  <si>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</si>
  <si>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</si>
  <si>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</si>
  <si>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</si>
  <si>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</si>
  <si>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</si>
  <si>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</si>
  <si>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</si>
  <si>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</si>
  <si>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</si>
  <si>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</si>
  <si>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</si>
  <si>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</si>
  <si>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</si>
  <si>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</si>
  <si>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</si>
  <si>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</si>
  <si>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</si>
  <si>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</si>
  <si>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</si>
  <si>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</si>
  <si>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</si>
  <si>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</si>
  <si>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</si>
  <si>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</si>
  <si>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</si>
  <si>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</si>
  <si>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</si>
  <si>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</si>
  <si>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</si>
  <si>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</si>
  <si>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</si>
  <si>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</si>
  <si>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</si>
  <si>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</si>
  <si>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</si>
  <si>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</si>
  <si>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</si>
  <si>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</si>
  <si>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</si>
  <si>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</si>
  <si>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</si>
  <si>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</si>
  <si>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</si>
  <si>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</si>
  <si>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</si>
  <si>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</si>
  <si>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</si>
  <si>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</si>
  <si>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</si>
  <si>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</si>
  <si>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</si>
  <si>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</si>
  <si>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</si>
  <si>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</si>
  <si>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</si>
  <si>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</si>
  <si>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</si>
  <si>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</si>
  <si>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</si>
  <si>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</si>
  <si>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</si>
  <si>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</si>
  <si>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</si>
  <si>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</si>
  <si>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</si>
  <si>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</si>
  <si>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</si>
  <si>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</si>
  <si>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</si>
  <si>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</si>
  <si>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</si>
  <si>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</si>
  <si>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</si>
  <si>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</si>
  <si>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</si>
  <si>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</si>
  <si>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</si>
  <si>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</si>
  <si>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</si>
  <si>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</si>
  <si>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</si>
  <si>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</si>
  <si>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</si>
  <si>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</si>
  <si>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</si>
  <si>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</si>
  <si>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</si>
  <si>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</si>
  <si>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</si>
  <si>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</si>
  <si>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</si>
  <si>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</si>
  <si>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</si>
  <si>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</si>
  <si>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</si>
  <si>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</si>
  <si>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</si>
  <si>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</si>
  <si>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</si>
  <si>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</si>
  <si>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</si>
  <si>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</si>
  <si>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</si>
  <si>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</si>
  <si>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</si>
  <si>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</si>
  <si>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</si>
  <si>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</si>
  <si>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</si>
  <si>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</si>
  <si>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</si>
  <si>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</si>
  <si>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</si>
  <si>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</si>
  <si>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</si>
  <si>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</si>
  <si>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</si>
  <si>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</si>
  <si>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</si>
  <si>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</si>
  <si>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</si>
  <si>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</si>
  <si>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</si>
  <si>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</si>
  <si>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</si>
  <si>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</si>
  <si>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</si>
  <si>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</si>
  <si>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</si>
  <si>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</si>
  <si>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</si>
  <si>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</si>
  <si>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</si>
  <si>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</si>
  <si>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</si>
  <si>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</si>
  <si>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</si>
  <si>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</si>
  <si>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</si>
  <si>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</si>
  <si>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</si>
  <si>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</si>
  <si>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</si>
  <si>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</si>
  <si>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</si>
  <si>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</si>
  <si>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</si>
  <si>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</si>
  <si>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</si>
  <si>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</si>
  <si>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</si>
  <si>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</si>
  <si>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</si>
  <si>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</si>
  <si>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</si>
  <si>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</si>
  <si>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</si>
  <si>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</si>
  <si>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</si>
  <si>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</si>
  <si>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</si>
  <si>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</si>
  <si>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</si>
  <si>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</si>
  <si>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</si>
  <si>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</si>
  <si>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</si>
  <si>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</si>
  <si>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</si>
  <si>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</si>
  <si>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</si>
  <si>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</si>
  <si>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</si>
  <si>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</si>
  <si>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</si>
  <si>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</si>
  <si>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</si>
  <si>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</si>
  <si>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</si>
  <si>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</si>
  <si>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</si>
  <si>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</si>
  <si>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</si>
  <si>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</si>
  <si>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</si>
  <si>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</si>
  <si>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</si>
  <si>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</si>
  <si>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</si>
  <si>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</si>
  <si>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</si>
  <si>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</si>
  <si>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</si>
  <si>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</si>
  <si>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</si>
  <si>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</si>
  <si>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</si>
  <si>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</si>
  <si>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</si>
  <si>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</si>
  <si>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</si>
  <si>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</si>
  <si>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</si>
  <si>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</si>
  <si>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</si>
  <si>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</si>
  <si>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</si>
  <si>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</si>
  <si>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</si>
  <si>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</si>
  <si>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</si>
  <si>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</si>
  <si>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</si>
  <si>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</si>
  <si>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</si>
  <si>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</si>
  <si>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</si>
  <si>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</si>
  <si>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</si>
  <si>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</si>
  <si>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</si>
  <si>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</si>
  <si>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</si>
  <si>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</si>
  <si>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</si>
  <si>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</si>
  <si>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</si>
  <si>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</si>
  <si>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</si>
  <si>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</si>
  <si>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</si>
  <si>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</si>
  <si>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</si>
  <si>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</si>
  <si>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</si>
  <si>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</si>
  <si>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</si>
  <si>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</si>
  <si>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</si>
  <si>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</si>
  <si>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</si>
  <si>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</si>
  <si>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</si>
  <si>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</si>
  <si>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</si>
  <si>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</si>
  <si>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</si>
  <si>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</si>
  <si>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</si>
  <si>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</si>
  <si>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</si>
  <si>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</si>
  <si>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</si>
  <si>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</si>
  <si>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</si>
  <si>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</si>
  <si>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</si>
  <si>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</si>
  <si>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</si>
  <si>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</si>
  <si>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</si>
  <si>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</si>
  <si>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</si>
  <si>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</si>
  <si>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</si>
  <si>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</si>
  <si>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</si>
  <si>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</si>
  <si>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</si>
  <si>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</si>
  <si>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</si>
  <si>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</si>
  <si>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</si>
  <si>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</si>
  <si>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</si>
  <si>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</si>
  <si>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</si>
  <si>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</si>
  <si>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</si>
  <si>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</si>
  <si>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</si>
  <si>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</si>
  <si>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</si>
  <si>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</si>
  <si>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</si>
  <si>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</si>
  <si>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</si>
  <si>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</si>
  <si>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</si>
  <si>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</si>
  <si>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</si>
  <si>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</si>
  <si>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</si>
  <si>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</si>
  <si>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</si>
  <si>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</si>
  <si>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</si>
  <si>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</si>
  <si>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</si>
  <si>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</si>
  <si>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</si>
  <si>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</si>
  <si>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</si>
  <si>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</si>
  <si>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</si>
  <si>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</si>
  <si>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</si>
  <si>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</si>
  <si>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</si>
  <si>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</si>
  <si>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</si>
  <si>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</si>
  <si>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</si>
  <si>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</si>
  <si>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</si>
  <si>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</si>
  <si>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</si>
  <si>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</si>
  <si>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</si>
  <si>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</si>
  <si>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</si>
  <si>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</si>
  <si>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</si>
  <si>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</si>
  <si>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</si>
  <si>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</si>
  <si>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</si>
  <si>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</si>
  <si>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</si>
  <si>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</si>
  <si>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</si>
  <si>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</si>
  <si>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</si>
  <si>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</si>
  <si>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</si>
  <si>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</si>
  <si>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</si>
  <si>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</si>
  <si>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</si>
  <si>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</si>
  <si>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</si>
  <si>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</si>
  <si>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</si>
  <si>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</si>
  <si>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</si>
  <si>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</si>
  <si>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</si>
  <si>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</si>
  <si>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</si>
  <si>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</si>
  <si>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</si>
  <si>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</si>
  <si>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</si>
  <si>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</si>
  <si>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</si>
  <si>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</si>
  <si>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</si>
  <si>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</si>
  <si>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</si>
  <si>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</si>
  <si>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</si>
  <si>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</si>
  <si>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</si>
  <si>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</si>
  <si>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</si>
  <si>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</si>
  <si>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</si>
  <si>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</si>
  <si>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</si>
  <si>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</si>
  <si>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</si>
  <si>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</si>
  <si>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</si>
  <si>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</si>
  <si>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</si>
  <si>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</si>
  <si>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</si>
  <si>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</si>
  <si>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</si>
  <si>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</si>
  <si>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</si>
  <si>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</si>
  <si>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</si>
  <si>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</si>
  <si>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</si>
  <si>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</si>
  <si>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</si>
  <si>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</si>
  <si>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</si>
  <si>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</si>
  <si>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</si>
  <si>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</si>
  <si>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</si>
  <si>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</si>
  <si>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</si>
  <si>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</si>
  <si>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</si>
  <si>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</si>
  <si>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</si>
  <si>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</si>
  <si>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</si>
  <si>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</si>
  <si>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</si>
  <si>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</si>
  <si>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</si>
  <si>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</si>
  <si>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</si>
  <si>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</si>
  <si>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</si>
  <si>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</si>
  <si>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</si>
  <si>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</si>
  <si>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</si>
  <si>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</si>
  <si>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</si>
  <si>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</si>
  <si>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</si>
  <si>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</si>
  <si>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</si>
  <si>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</si>
  <si>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</si>
  <si>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</si>
  <si>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</si>
  <si>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</si>
  <si>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</si>
  <si>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</si>
  <si>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</si>
  <si>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</si>
  <si>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</si>
  <si>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</si>
  <si>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</si>
  <si>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</si>
  <si>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</si>
  <si>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</si>
  <si>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</si>
  <si>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</si>
  <si>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</si>
  <si>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</si>
  <si>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</si>
  <si>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</si>
  <si>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</si>
  <si>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</si>
  <si>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</si>
  <si>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</si>
  <si>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</si>
  <si>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</si>
  <si>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</si>
  <si>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</si>
  <si>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</si>
  <si>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</si>
  <si>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</si>
  <si>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</si>
  <si>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</si>
  <si>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</si>
  <si>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</si>
  <si>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</si>
  <si>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</si>
  <si>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</si>
  <si>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</si>
  <si>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</si>
  <si>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</si>
  <si>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</si>
  <si>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</si>
  <si>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</si>
  <si>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</si>
  <si>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</si>
  <si>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</si>
  <si>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</si>
  <si>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</si>
  <si>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</si>
  <si>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</si>
  <si>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</si>
  <si>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</si>
  <si>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</si>
  <si>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</si>
  <si>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</si>
  <si>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</si>
  <si>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</si>
  <si>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</si>
  <si>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</si>
  <si>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</si>
  <si>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</si>
  <si>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</si>
  <si>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</si>
  <si>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</si>
  <si>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</si>
  <si>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</si>
  <si>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</si>
  <si>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</si>
  <si>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</si>
  <si>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</si>
  <si>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</si>
  <si>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</si>
  <si>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</si>
  <si>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</si>
  <si>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</si>
  <si>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</si>
  <si>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</si>
  <si>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</si>
  <si>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</si>
  <si>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</si>
  <si>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</si>
  <si>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</si>
  <si>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</si>
  <si>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</si>
  <si>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</si>
  <si>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</si>
  <si>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</si>
  <si>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</si>
  <si>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</si>
  <si>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</si>
  <si>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</si>
  <si>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</si>
  <si>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</si>
  <si>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</si>
  <si>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</si>
  <si>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</si>
  <si>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</si>
  <si>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</si>
  <si>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</si>
  <si>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</si>
  <si>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</si>
  <si>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</si>
  <si>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</si>
  <si>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</si>
  <si>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</si>
  <si>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</si>
  <si>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</si>
  <si>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</si>
  <si>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</si>
  <si>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</si>
  <si>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</si>
  <si>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</si>
  <si>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</si>
  <si>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</si>
  <si>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</si>
  <si>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</si>
  <si>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</si>
  <si>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</si>
  <si>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</si>
  <si>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</si>
  <si>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</si>
  <si>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</si>
  <si>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</si>
  <si>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</si>
  <si>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</si>
  <si>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</si>
  <si>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</si>
  <si>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</si>
  <si>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</si>
  <si>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</si>
  <si>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</si>
  <si>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</si>
  <si>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</si>
  <si>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</si>
  <si>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</si>
  <si>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</si>
  <si>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</si>
  <si>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</si>
  <si>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</si>
  <si>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</si>
  <si>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</si>
  <si>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</si>
  <si>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</si>
  <si>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</si>
  <si>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</si>
  <si>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</si>
  <si>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</si>
  <si>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</si>
  <si>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</si>
  <si>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</si>
  <si>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</si>
  <si>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</si>
  <si>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</si>
  <si>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</si>
  <si>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</si>
  <si>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</si>
  <si>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</si>
  <si>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</si>
  <si>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</si>
  <si>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</si>
  <si>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</si>
  <si>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</si>
  <si>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</si>
  <si>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</si>
  <si>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</si>
  <si>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</si>
  <si>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</si>
  <si>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</si>
  <si>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</si>
  <si>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</si>
  <si>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</si>
  <si>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</si>
  <si>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</si>
  <si>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</si>
  <si>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</si>
  <si>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</si>
  <si>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</si>
  <si>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</si>
  <si>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</si>
  <si>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</si>
  <si>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</si>
  <si>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</si>
  <si>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</si>
  <si>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</si>
  <si>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</si>
  <si>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</si>
  <si>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</si>
  <si>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</si>
  <si>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</si>
  <si>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</si>
  <si>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</si>
  <si>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</si>
  <si>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</si>
  <si>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</si>
  <si>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</si>
  <si>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</si>
  <si>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</si>
  <si>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</si>
  <si>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</si>
  <si>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</si>
  <si>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</si>
  <si>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</si>
  <si>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</si>
  <si>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</si>
  <si>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</si>
  <si>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</si>
  <si>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</si>
  <si>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</si>
  <si>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</si>
  <si>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</si>
  <si>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</si>
  <si>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</si>
  <si>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</si>
  <si>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</si>
  <si>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</si>
  <si>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</si>
  <si>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</si>
  <si>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</si>
  <si>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</si>
  <si>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</si>
  <si>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</si>
  <si>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</si>
  <si>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</si>
  <si>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</si>
  <si>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</si>
  <si>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</si>
  <si>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</si>
  <si>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</si>
  <si>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</si>
  <si>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</si>
  <si>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</si>
  <si>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</si>
  <si>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</si>
  <si>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</si>
  <si>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</si>
  <si>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</si>
  <si>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</si>
  <si>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</si>
  <si>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</si>
  <si>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</si>
  <si>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</si>
  <si>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</si>
  <si>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</si>
  <si>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</si>
  <si>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</si>
  <si>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</si>
  <si>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</si>
  <si>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</si>
  <si>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</si>
  <si>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</si>
  <si>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</si>
  <si>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</si>
  <si>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</si>
  <si>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</si>
  <si>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</si>
  <si>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</si>
  <si>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</si>
  <si>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</si>
  <si>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</si>
  <si>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</si>
  <si>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</si>
  <si>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</si>
  <si>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</si>
  <si>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</si>
  <si>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</si>
  <si>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</si>
  <si>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</si>
  <si>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</si>
  <si>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</si>
  <si>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</si>
  <si>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</si>
  <si>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</si>
  <si>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</si>
  <si>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</si>
  <si>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</si>
  <si>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</si>
  <si>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</si>
  <si>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</si>
  <si>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</si>
  <si>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</si>
  <si>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</si>
  <si>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</si>
  <si>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</si>
  <si>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</si>
  <si>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</si>
  <si>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</si>
  <si>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</si>
  <si>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</si>
  <si>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</si>
  <si>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</si>
  <si>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</si>
  <si>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</si>
  <si>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</si>
  <si>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</si>
  <si>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</si>
  <si>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</si>
  <si>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</si>
  <si>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</si>
  <si>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</si>
  <si>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</si>
  <si>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</si>
  <si>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</si>
  <si>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</si>
  <si>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</si>
  <si>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</si>
  <si>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</si>
  <si>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</si>
  <si>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</si>
  <si>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</si>
  <si>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</si>
  <si>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</si>
  <si>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</si>
  <si>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</si>
  <si>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</si>
  <si>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</si>
  <si>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</si>
  <si>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</si>
  <si>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</si>
  <si>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</si>
  <si>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</si>
  <si>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</si>
  <si>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</si>
  <si>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</si>
  <si>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</si>
  <si>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</si>
  <si>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</si>
  <si>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</si>
  <si>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</si>
  <si>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</si>
  <si>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</si>
  <si>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</si>
  <si>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</si>
  <si>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</si>
  <si>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</si>
  <si>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</si>
  <si>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</si>
  <si>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</si>
  <si>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</si>
  <si>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</si>
  <si>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</si>
  <si>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</si>
  <si>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</si>
  <si>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</si>
  <si>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</si>
  <si>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</si>
  <si>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</si>
  <si>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</si>
  <si>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</si>
  <si>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</si>
  <si>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</si>
  <si>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</si>
  <si>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</si>
  <si>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</si>
  <si>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</si>
  <si>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</si>
  <si>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</si>
  <si>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</si>
  <si>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</si>
  <si>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</si>
  <si>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</si>
  <si>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</si>
  <si>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</si>
  <si>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</si>
  <si>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</si>
  <si>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</si>
  <si>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</si>
  <si>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</si>
  <si>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</si>
  <si>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</si>
  <si>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</si>
  <si>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</si>
  <si>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</si>
  <si>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</si>
  <si>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</si>
  <si>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</si>
  <si>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</si>
  <si>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</si>
  <si>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</si>
  <si>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</si>
  <si>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</si>
  <si>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</si>
  <si>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</si>
  <si>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</si>
  <si>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</si>
  <si>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</si>
  <si>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</si>
  <si>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</si>
  <si>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</si>
  <si>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</si>
  <si>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</si>
  <si>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</si>
  <si>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</si>
  <si>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</si>
  <si>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</si>
  <si>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</si>
  <si>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</si>
  <si>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</si>
  <si>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</si>
  <si>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</si>
  <si>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</si>
  <si>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</si>
  <si>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</si>
  <si>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</si>
  <si>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</si>
  <si>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</si>
  <si>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</si>
  <si>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</si>
  <si>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</si>
  <si>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</si>
  <si>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</si>
  <si>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</si>
  <si>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</si>
  <si>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</si>
  <si>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</si>
  <si>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</si>
  <si>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</si>
  <si>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</si>
  <si>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</si>
  <si>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</si>
  <si>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</si>
  <si>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</si>
  <si>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</si>
  <si>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</si>
  <si>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</si>
  <si>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</si>
  <si>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</si>
  <si>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</si>
  <si>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</si>
  <si>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</si>
  <si>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</si>
  <si>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</si>
  <si>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</si>
  <si>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</si>
  <si>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</si>
  <si>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</si>
  <si>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</si>
  <si>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</si>
  <si>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</si>
  <si>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</si>
  <si>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</si>
  <si>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</si>
  <si>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</si>
  <si>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</si>
  <si>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</si>
  <si>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</si>
  <si>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</si>
  <si>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</si>
  <si>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</si>
  <si>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</si>
  <si>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</si>
  <si>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</si>
  <si>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</si>
  <si>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</si>
  <si>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</si>
  <si>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</si>
  <si>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</si>
  <si>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</si>
  <si>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</si>
  <si>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</si>
  <si>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</si>
  <si>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</si>
  <si>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</si>
  <si>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</si>
  <si>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</si>
  <si>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</si>
  <si>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</si>
  <si>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</si>
  <si>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</si>
  <si>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</si>
  <si>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</si>
  <si>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</si>
  <si>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</si>
  <si>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</si>
  <si>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</si>
  <si>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</si>
  <si>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</si>
  <si>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</si>
  <si>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</si>
  <si>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</si>
  <si>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</si>
  <si>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</si>
  <si>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</si>
  <si>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</si>
  <si>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</si>
  <si>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</si>
  <si>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</si>
  <si>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</si>
  <si>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</si>
  <si>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</si>
  <si>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</si>
  <si>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</si>
  <si>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</si>
  <si>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</si>
  <si>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</si>
  <si>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</si>
  <si>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</si>
  <si>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</si>
  <si>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</si>
  <si>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</si>
  <si>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</si>
  <si>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</si>
  <si>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</si>
  <si>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</si>
  <si>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</si>
  <si>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</si>
  <si>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</si>
  <si>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</si>
  <si>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</si>
  <si>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</si>
  <si>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</si>
  <si>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</si>
  <si>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</si>
  <si>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</si>
  <si>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</si>
  <si>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</si>
  <si>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</si>
  <si>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</si>
  <si>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</si>
  <si>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</si>
  <si>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</si>
  <si>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</si>
  <si>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</si>
  <si>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</si>
  <si>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</si>
  <si>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</si>
  <si>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</si>
  <si>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</si>
  <si>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</si>
  <si>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</si>
  <si>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</si>
  <si>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</si>
  <si>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</si>
  <si>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</si>
  <si>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</si>
  <si>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</si>
  <si>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</si>
  <si>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</si>
  <si>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</si>
  <si>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</si>
  <si>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</si>
  <si>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</si>
  <si>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</si>
  <si>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</si>
  <si>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</si>
  <si>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</si>
  <si>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</si>
  <si>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</si>
  <si>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</si>
  <si>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</si>
  <si>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</si>
  <si>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</si>
  <si>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</si>
  <si>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</si>
  <si>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</si>
  <si>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</si>
  <si>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</si>
  <si>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</si>
  <si>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</si>
  <si>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</si>
  <si>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</si>
  <si>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</si>
  <si>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</si>
  <si>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</si>
  <si>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</si>
  <si>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</si>
  <si>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</si>
  <si>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</si>
  <si>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</si>
  <si>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</si>
  <si>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</si>
  <si>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</si>
  <si>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</si>
  <si>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</si>
  <si>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</si>
  <si>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</si>
  <si>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</si>
  <si>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</si>
  <si>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</si>
  <si>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</si>
  <si>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</si>
  <si>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</si>
  <si>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</si>
  <si>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</si>
  <si>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</si>
  <si>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</si>
  <si>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</si>
  <si>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</si>
  <si>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</si>
  <si>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</si>
  <si>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</si>
  <si>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</si>
  <si>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</si>
  <si>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</si>
  <si>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</si>
  <si>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</si>
  <si>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</si>
  <si>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</si>
  <si>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</si>
  <si>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</si>
  <si>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</si>
  <si>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</si>
  <si>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</si>
  <si>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</si>
  <si>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</si>
  <si>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</si>
  <si>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</si>
  <si>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</si>
  <si>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</si>
  <si>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</si>
  <si>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</si>
  <si>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</si>
  <si>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</si>
  <si>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</si>
  <si>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</si>
  <si>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</si>
  <si>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</si>
  <si>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</si>
  <si>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</si>
  <si>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</si>
  <si>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</si>
  <si>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</si>
  <si>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</si>
  <si>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</si>
  <si>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</si>
  <si>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</si>
  <si>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</si>
  <si>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</si>
  <si>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</si>
  <si>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</si>
  <si>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</si>
  <si>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</si>
  <si>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</si>
  <si>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</si>
  <si>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</si>
  <si>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</si>
  <si>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</si>
  <si>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</si>
  <si>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</si>
  <si>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</si>
  <si>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</si>
  <si>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</si>
  <si>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</si>
  <si>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</si>
  <si>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</si>
  <si>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</si>
  <si>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</si>
  <si>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</si>
  <si>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</si>
  <si>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</si>
  <si>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</si>
  <si>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</si>
  <si>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</si>
  <si>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</si>
  <si>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</si>
  <si>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</si>
  <si>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</si>
  <si>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</si>
  <si>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</si>
  <si>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</si>
  <si>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</si>
  <si>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</si>
  <si>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</si>
  <si>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</si>
  <si>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</si>
  <si>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</si>
  <si>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</si>
  <si>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</si>
  <si>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</si>
  <si>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</si>
  <si>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</si>
  <si>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</si>
  <si>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</si>
  <si>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</si>
  <si>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</si>
  <si>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</si>
  <si>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</si>
  <si>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</si>
  <si>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</si>
  <si>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</si>
  <si>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</si>
  <si>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</si>
  <si>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</si>
  <si>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</si>
  <si>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</si>
  <si>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</si>
  <si>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</si>
  <si>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</si>
  <si>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</si>
  <si>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</si>
  <si>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</si>
  <si>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</si>
  <si>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</si>
  <si>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</si>
  <si>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</si>
  <si>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</si>
  <si>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</si>
  <si>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</si>
  <si>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</si>
  <si>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</si>
  <si>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</si>
  <si>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</si>
  <si>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</si>
  <si>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</si>
  <si>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</si>
  <si>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</si>
  <si>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</si>
  <si>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</si>
  <si>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</si>
  <si>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</si>
  <si>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</si>
  <si>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</si>
  <si>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</si>
  <si>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</si>
  <si>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</si>
  <si>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</si>
  <si>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</si>
  <si>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</si>
  <si>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</si>
  <si>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</si>
  <si>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</si>
  <si>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</si>
  <si>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</si>
  <si>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</si>
  <si>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</si>
  <si>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</si>
  <si>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</si>
  <si>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</si>
  <si>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</si>
  <si>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</si>
  <si>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</si>
  <si>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</si>
  <si>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</si>
  <si>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</si>
  <si>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</si>
  <si>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</si>
  <si>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</si>
  <si>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</si>
  <si>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</si>
  <si>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</si>
  <si>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</si>
  <si>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</si>
  <si>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</si>
  <si>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</si>
  <si>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</si>
  <si>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</si>
  <si>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</si>
  <si>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</si>
  <si>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</si>
  <si>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</si>
  <si>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</si>
  <si>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</si>
  <si>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</si>
  <si>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</si>
  <si>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</si>
  <si>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</si>
  <si>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</si>
  <si>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</si>
  <si>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</si>
  <si>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</si>
  <si>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</si>
  <si>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</si>
  <si>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</si>
  <si>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</si>
  <si>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</si>
  <si>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</si>
  <si>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</si>
  <si>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</si>
  <si>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</si>
  <si>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</si>
  <si>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</si>
  <si>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</si>
  <si>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</si>
  <si>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</si>
  <si>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</si>
  <si>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</si>
  <si>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</si>
  <si>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</si>
  <si>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</si>
  <si>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</si>
  <si>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</si>
  <si>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</si>
  <si>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</si>
  <si>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</si>
  <si>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</si>
  <si>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</si>
  <si>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</si>
  <si>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</si>
  <si>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</si>
  <si>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</si>
  <si>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</si>
  <si>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</si>
  <si>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</si>
  <si>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</si>
  <si>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</si>
  <si>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</si>
  <si>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</si>
  <si>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</si>
  <si>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</si>
  <si>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</si>
  <si>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</si>
  <si>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</si>
  <si>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</si>
  <si>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</si>
  <si>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</si>
  <si>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</si>
  <si>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</si>
  <si>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</si>
  <si>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</si>
  <si>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</si>
  <si>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</si>
  <si>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</si>
  <si>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</si>
  <si>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</si>
  <si>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</si>
  <si>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</si>
  <si>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</si>
  <si>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</si>
  <si>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</si>
  <si>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</si>
  <si>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</si>
  <si>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</si>
  <si>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</si>
  <si>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</si>
  <si>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</si>
  <si>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</si>
  <si>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</si>
  <si>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</si>
  <si>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</si>
  <si>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</si>
  <si>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</si>
  <si>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</si>
  <si>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</si>
  <si>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</si>
  <si>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</si>
  <si>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</si>
  <si>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</si>
  <si>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</si>
  <si>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</si>
  <si>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</si>
  <si>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</si>
  <si>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</si>
  <si>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</si>
  <si>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</si>
  <si>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</si>
  <si>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</si>
  <si>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</si>
  <si>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</si>
  <si>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</si>
  <si>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</si>
  <si>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</si>
  <si>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</si>
  <si>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</si>
  <si>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</si>
  <si>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</si>
  <si>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</si>
  <si>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</si>
  <si>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</si>
  <si>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</si>
  <si>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</si>
  <si>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</si>
  <si>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</si>
  <si>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</si>
  <si>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</si>
  <si>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</si>
  <si>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</si>
  <si>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</si>
  <si>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</si>
  <si>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</si>
  <si>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</si>
  <si>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</si>
  <si>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</si>
  <si>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</si>
  <si>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</si>
  <si>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</si>
  <si>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</si>
  <si>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</si>
  <si>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</si>
  <si>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</si>
  <si>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</si>
  <si>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</si>
  <si>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</si>
  <si>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</si>
  <si>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</si>
  <si>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</si>
  <si>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</si>
  <si>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</si>
  <si>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</si>
  <si>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</si>
  <si>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</si>
  <si>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</si>
  <si>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</si>
  <si>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</si>
  <si>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</si>
  <si>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</si>
  <si>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</si>
  <si>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</si>
  <si>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</si>
  <si>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</si>
  <si>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</si>
  <si>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</si>
  <si>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</si>
  <si>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</si>
  <si>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</si>
  <si>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</si>
  <si>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</si>
  <si>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</si>
  <si>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</si>
  <si>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</si>
  <si>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</si>
  <si>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</si>
  <si>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</si>
  <si>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</si>
  <si>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</si>
  <si>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</si>
  <si>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</si>
  <si>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</si>
  <si>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</si>
  <si>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</si>
  <si>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</si>
  <si>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</si>
  <si>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</si>
  <si>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</si>
  <si>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</si>
  <si>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</si>
  <si>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</si>
  <si>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</si>
  <si>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</si>
  <si>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</si>
  <si>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</si>
  <si>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</si>
  <si>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</si>
  <si>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</si>
  <si>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</si>
  <si>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</si>
  <si>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</si>
  <si>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</si>
  <si>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</si>
  <si>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</si>
  <si>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</si>
  <si>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</si>
  <si>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</si>
  <si>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</si>
  <si>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</si>
  <si>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</si>
  <si>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</si>
  <si>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</si>
  <si>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</si>
  <si>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</si>
  <si>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</si>
  <si>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</si>
  <si>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</si>
  <si>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</si>
  <si>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</si>
  <si>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</si>
  <si>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</si>
  <si>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</si>
  <si>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</si>
  <si>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</si>
  <si>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</si>
  <si>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</si>
  <si>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</si>
  <si>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</si>
  <si>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</si>
  <si>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</si>
  <si>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</si>
  <si>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</si>
  <si>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</si>
  <si>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</si>
  <si>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</si>
  <si>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</si>
  <si>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</si>
  <si>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</si>
  <si>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</si>
  <si>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</si>
  <si>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</si>
  <si>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</si>
  <si>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</si>
  <si>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</si>
  <si>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</si>
  <si>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</si>
  <si>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</si>
  <si>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</si>
  <si>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</si>
  <si>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</si>
  <si>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</si>
  <si>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</si>
  <si>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</si>
  <si>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</si>
  <si>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</si>
  <si>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</si>
  <si>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</si>
  <si>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</si>
  <si>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</si>
  <si>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</si>
  <si>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</si>
  <si>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</si>
  <si>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</si>
  <si>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</si>
  <si>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</si>
  <si>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</si>
  <si>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</si>
  <si>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</si>
  <si>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</si>
  <si>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</si>
  <si>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</si>
  <si>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</si>
  <si>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</si>
  <si>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</si>
  <si>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</si>
  <si>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</si>
  <si>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</si>
  <si>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</si>
  <si>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</si>
  <si>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</si>
  <si>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</si>
  <si>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</si>
  <si>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</si>
  <si>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</si>
  <si>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</si>
  <si>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</si>
  <si>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</si>
  <si>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</si>
  <si>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</si>
  <si>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</si>
  <si>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</si>
  <si>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</si>
  <si>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</si>
  <si>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</si>
  <si>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</si>
  <si>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</si>
  <si>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</si>
  <si>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</si>
  <si>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</si>
  <si>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</si>
  <si>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</si>
  <si>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</si>
  <si>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</si>
  <si>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</si>
  <si>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</si>
  <si>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</si>
  <si>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</si>
  <si>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</si>
  <si>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</si>
  <si>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</si>
  <si>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</si>
  <si>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</si>
  <si>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</si>
  <si>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</si>
  <si>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</si>
  <si>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</si>
  <si>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</si>
  <si>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</si>
  <si>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</si>
  <si>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</si>
  <si>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</si>
  <si>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</si>
  <si>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</si>
  <si>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</si>
  <si>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</si>
  <si>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</si>
  <si>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</si>
  <si>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</si>
  <si>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</si>
  <si>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</si>
  <si>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</si>
  <si>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</si>
  <si>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</si>
  <si>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</si>
  <si>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</si>
  <si>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</si>
  <si>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</si>
  <si>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</si>
  <si>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</si>
  <si>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</si>
  <si>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</si>
  <si>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</si>
  <si>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</si>
  <si>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</si>
  <si>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</si>
  <si>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</si>
  <si>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</si>
  <si>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</si>
  <si>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</si>
  <si>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</si>
  <si>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</si>
  <si>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</si>
  <si>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</si>
  <si>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</si>
  <si>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</si>
  <si>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</si>
  <si>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</si>
  <si>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</si>
  <si>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</si>
  <si>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</si>
  <si>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</si>
  <si>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</si>
  <si>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</si>
  <si>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</si>
  <si>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</si>
  <si>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</si>
  <si>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</si>
  <si>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</si>
  <si>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</si>
  <si>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</si>
  <si>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</si>
  <si>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</si>
  <si>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</si>
  <si>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</si>
  <si>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</si>
  <si>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</si>
  <si>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</si>
  <si>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</si>
  <si>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</si>
  <si>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</si>
  <si>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</si>
  <si>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</si>
  <si>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</si>
  <si>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</si>
  <si>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</si>
  <si>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</si>
  <si>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</si>
  <si>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</si>
  <si>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</si>
  <si>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</si>
  <si>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</si>
  <si>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</si>
  <si>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</si>
  <si>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</si>
  <si>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</si>
  <si>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</si>
  <si>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</si>
  <si>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</si>
  <si>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</si>
  <si>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</si>
  <si>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</si>
  <si>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</si>
  <si>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</si>
  <si>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</si>
  <si>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</si>
  <si>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</si>
  <si>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</si>
  <si>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</si>
  <si>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</si>
  <si>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</si>
  <si>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</si>
  <si>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</si>
  <si>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</si>
  <si>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</si>
  <si>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</si>
  <si>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</si>
  <si>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</si>
  <si>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</si>
  <si>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</si>
  <si>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</si>
  <si>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</si>
  <si>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</si>
  <si>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</si>
  <si>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</si>
  <si>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</si>
  <si>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</si>
  <si>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</si>
  <si>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</si>
  <si>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</si>
  <si>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</si>
  <si>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</si>
  <si>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</si>
  <si>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</si>
  <si>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</si>
  <si>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</si>
  <si>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</si>
  <si>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</si>
  <si>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</si>
  <si>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</si>
  <si>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</si>
  <si>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</si>
  <si>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</si>
  <si>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</si>
  <si>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</si>
  <si>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</si>
  <si>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</si>
  <si>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</si>
  <si>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</si>
  <si>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</si>
  <si>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</si>
  <si>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</si>
  <si>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</si>
  <si>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</si>
  <si>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</si>
  <si>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</si>
  <si>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</si>
  <si>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</si>
  <si>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</si>
  <si>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</si>
  <si>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</si>
  <si>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</si>
  <si>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</si>
  <si>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</si>
  <si>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</si>
  <si>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</si>
  <si>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</si>
  <si>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</si>
  <si>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</si>
  <si>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</si>
  <si>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</si>
  <si>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</si>
  <si>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</si>
  <si>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</si>
  <si>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</si>
  <si>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</si>
  <si>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</si>
  <si>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</si>
  <si>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</si>
  <si>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</si>
  <si>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</si>
  <si>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</si>
  <si>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</si>
  <si>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</si>
  <si>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</si>
  <si>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</si>
  <si>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</si>
  <si>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</si>
  <si>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</si>
  <si>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</si>
  <si>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</si>
  <si>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</si>
  <si>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</si>
  <si>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</si>
  <si>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</si>
  <si>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</si>
  <si>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</si>
  <si>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</si>
  <si>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</si>
  <si>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</si>
  <si>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</si>
  <si>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</si>
  <si>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</si>
  <si>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</si>
  <si>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</si>
  <si>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</si>
  <si>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</si>
  <si>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</si>
  <si>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</si>
  <si>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</si>
  <si>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</si>
  <si>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</si>
  <si>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</si>
  <si>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</si>
  <si>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</si>
  <si>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</si>
  <si>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</si>
  <si>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</si>
  <si>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</si>
  <si>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</si>
  <si>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</si>
  <si>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</si>
  <si>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</si>
  <si>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</si>
  <si>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</si>
  <si>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</si>
  <si>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</si>
  <si>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</si>
  <si>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</si>
  <si>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</si>
  <si>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</si>
  <si>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</si>
  <si>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</si>
  <si>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</si>
  <si>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</si>
  <si>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</si>
  <si>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</si>
  <si>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</si>
  <si>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</si>
  <si>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</si>
  <si>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</si>
  <si>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</si>
  <si>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</si>
  <si>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</si>
  <si>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</si>
  <si>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</si>
  <si>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</si>
  <si>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</si>
  <si>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</si>
  <si>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</si>
  <si>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</si>
  <si>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</si>
  <si>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</si>
  <si>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</si>
  <si>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</si>
  <si>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</si>
  <si>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</si>
  <si>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</si>
  <si>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</si>
  <si>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</si>
  <si>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</si>
  <si>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</si>
  <si>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</si>
  <si>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</si>
  <si>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</si>
  <si>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</si>
  <si>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</si>
  <si>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</si>
  <si>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</si>
  <si>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</si>
  <si>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</si>
  <si>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</si>
  <si>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</si>
  <si>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</si>
  <si>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</si>
  <si>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</si>
  <si>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</si>
  <si>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</si>
  <si>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</si>
  <si>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</si>
  <si>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</si>
  <si>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</si>
  <si>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</si>
  <si>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</si>
  <si>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</si>
  <si>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</si>
  <si>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</si>
  <si>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</si>
  <si>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</si>
  <si>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</si>
  <si>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</si>
  <si>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</si>
  <si>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</si>
  <si>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</si>
  <si>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</si>
  <si>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</si>
  <si>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</si>
  <si>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</si>
  <si>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</si>
  <si>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</si>
  <si>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</si>
  <si>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</si>
  <si>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</si>
  <si>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</si>
  <si>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</si>
  <si>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</si>
  <si>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</si>
  <si>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</si>
  <si>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</si>
  <si>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</si>
  <si>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</si>
  <si>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</si>
  <si>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</si>
  <si>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</si>
  <si>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</si>
  <si>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</si>
  <si>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</si>
  <si>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</si>
  <si>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</si>
  <si>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</si>
  <si>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</si>
  <si>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</si>
  <si>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</si>
  <si>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</si>
  <si>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</si>
  <si>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</si>
  <si>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</si>
  <si>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</si>
  <si>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</si>
  <si>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</si>
  <si>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</si>
  <si>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</si>
  <si>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</si>
  <si>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</si>
  <si>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</si>
  <si>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</si>
  <si>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</si>
  <si>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</si>
  <si>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</si>
  <si>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</si>
  <si>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</si>
  <si>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</si>
  <si>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</si>
  <si>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</si>
  <si>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</si>
  <si>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</si>
  <si>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</si>
  <si>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</si>
  <si>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</si>
  <si>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</si>
  <si>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</si>
  <si>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</si>
  <si>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</si>
  <si>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</si>
  <si>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</si>
  <si>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</si>
  <si>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</si>
  <si>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</si>
  <si>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</si>
  <si>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</si>
  <si>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</si>
  <si>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</si>
  <si>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</si>
  <si>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</si>
  <si>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</si>
  <si>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</si>
  <si>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</si>
  <si>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</si>
  <si>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</si>
  <si>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</si>
  <si>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</si>
  <si>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</si>
  <si>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</si>
  <si>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</si>
  <si>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</si>
  <si>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</si>
  <si>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</si>
  <si>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</si>
  <si>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</si>
  <si>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</si>
  <si>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</si>
  <si>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</si>
  <si>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</si>
  <si>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</si>
  <si>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</si>
  <si>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</si>
  <si>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</si>
  <si>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</si>
  <si>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</si>
  <si>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</si>
  <si>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</si>
  <si>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</si>
  <si>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</si>
  <si>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</si>
  <si>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</si>
  <si>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</si>
  <si>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</si>
  <si>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</si>
  <si>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</si>
  <si>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</si>
  <si>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</si>
  <si>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</si>
  <si>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</si>
  <si>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</si>
  <si>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</si>
  <si>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</si>
  <si>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</si>
  <si>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</si>
  <si>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</si>
  <si>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</si>
  <si>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</si>
  <si>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</si>
  <si>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</si>
  <si>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</si>
  <si>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</si>
  <si>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</si>
  <si>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</si>
  <si>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</si>
  <si>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</si>
  <si>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</si>
  <si>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</si>
  <si>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</si>
  <si>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</si>
  <si>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</si>
  <si>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</si>
  <si>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</si>
  <si>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</si>
  <si>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</si>
  <si>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</si>
  <si>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</si>
  <si>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</si>
  <si>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</si>
  <si>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</si>
  <si>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</si>
  <si>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</si>
  <si>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</si>
  <si>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</si>
  <si>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</si>
  <si>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</si>
  <si>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</si>
  <si>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</si>
  <si>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</si>
  <si>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</si>
  <si>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</si>
  <si>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</si>
  <si>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</si>
  <si>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</si>
  <si>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</si>
  <si>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</si>
  <si>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</si>
  <si>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</si>
  <si>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</si>
  <si>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</si>
  <si>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</si>
  <si>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</si>
  <si>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</si>
  <si>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</si>
  <si>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</si>
  <si>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</si>
  <si>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</si>
  <si>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</si>
  <si>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</si>
  <si>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</si>
  <si>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</si>
  <si>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</si>
  <si>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</si>
  <si>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</si>
  <si>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</si>
  <si>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</si>
  <si>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</si>
  <si>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</si>
  <si>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</si>
  <si>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</si>
  <si>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</si>
  <si>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</si>
  <si>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</si>
  <si>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</si>
  <si>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</si>
  <si>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</si>
  <si>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</si>
  <si>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</si>
  <si>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</si>
  <si>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</si>
  <si>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</si>
  <si>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</si>
  <si>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</si>
  <si>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</si>
  <si>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</si>
  <si>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</si>
  <si>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</si>
  <si>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</si>
  <si>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</si>
  <si>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</si>
  <si>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</si>
  <si>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</si>
  <si>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</si>
  <si>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</si>
  <si>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</si>
  <si>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</si>
  <si>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</si>
  <si>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</si>
  <si>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</si>
  <si>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</si>
  <si>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</si>
  <si>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</si>
  <si>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</si>
  <si>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</si>
  <si>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</si>
  <si>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</si>
  <si>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</si>
  <si>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</si>
  <si>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</si>
  <si>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</si>
  <si>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</si>
  <si>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</si>
  <si>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</si>
  <si>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</si>
  <si>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</si>
  <si>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</si>
  <si>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</si>
  <si>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</si>
  <si>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</si>
  <si>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</si>
  <si>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</si>
  <si>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</si>
  <si>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</si>
  <si>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</si>
  <si>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</si>
  <si>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</si>
  <si>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</si>
  <si>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</si>
  <si>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</si>
  <si>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</si>
  <si>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</si>
  <si>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</si>
  <si>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</si>
  <si>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</si>
  <si>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</si>
  <si>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</si>
  <si>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</si>
  <si>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</si>
  <si>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</si>
  <si>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</si>
  <si>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</si>
  <si>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</si>
  <si>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</si>
  <si>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</si>
  <si>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</si>
  <si>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</si>
  <si>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</si>
  <si>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</si>
  <si>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</si>
  <si>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</si>
  <si>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</si>
  <si>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</si>
  <si>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</si>
  <si>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</si>
  <si>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</si>
  <si>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</si>
  <si>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</si>
  <si>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</si>
  <si>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</si>
  <si>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</si>
  <si>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</si>
  <si>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</si>
  <si>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</si>
  <si>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</si>
  <si>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</si>
  <si>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</si>
  <si>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</si>
  <si>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</si>
  <si>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</si>
  <si>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</si>
  <si>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</si>
  <si>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</si>
  <si>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</si>
  <si>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</si>
  <si>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</si>
  <si>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</si>
  <si>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</si>
  <si>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</si>
  <si>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</si>
  <si>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</si>
  <si>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</si>
  <si>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</si>
  <si>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</si>
  <si>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</si>
  <si>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</si>
  <si>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</si>
  <si>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</si>
  <si>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</si>
  <si>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</si>
  <si>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</si>
  <si>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</si>
  <si>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</si>
  <si>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</si>
  <si>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</si>
  <si>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</si>
  <si>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</si>
  <si>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</si>
  <si>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</si>
  <si>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</si>
  <si>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</si>
  <si>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</si>
  <si>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</si>
  <si>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</si>
  <si>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</si>
  <si>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</si>
  <si>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</si>
  <si>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</si>
  <si>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</si>
  <si>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</si>
  <si>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</si>
  <si>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</si>
  <si>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</si>
  <si>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</si>
  <si>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</si>
  <si>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</si>
  <si>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</si>
  <si>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</si>
  <si>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</si>
  <si>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</si>
  <si>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</si>
  <si>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</si>
  <si>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</si>
  <si>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</si>
  <si>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</si>
  <si>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</si>
  <si>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</si>
  <si>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</si>
  <si>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</si>
  <si>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</si>
  <si>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</si>
  <si>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</si>
  <si>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</si>
  <si>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</si>
  <si>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</si>
  <si>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</si>
  <si>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</si>
  <si>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</si>
  <si>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</si>
  <si>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</si>
  <si>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</si>
  <si>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</si>
  <si>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</si>
  <si>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</si>
  <si>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</si>
  <si>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</si>
  <si>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</si>
  <si>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</si>
  <si>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</si>
  <si>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</si>
  <si>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</si>
  <si>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</si>
  <si>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</si>
  <si>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</si>
  <si>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</si>
  <si>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</si>
  <si>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</si>
  <si>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</si>
  <si>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</si>
  <si>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</si>
  <si>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</si>
  <si>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</si>
  <si>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</si>
  <si>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</si>
  <si>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</si>
  <si>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</si>
  <si>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</si>
  <si>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</si>
  <si>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</si>
  <si>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</si>
  <si>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</si>
  <si>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</si>
  <si>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</si>
  <si>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</si>
  <si>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</si>
  <si>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</si>
  <si>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</si>
  <si>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</si>
  <si>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</si>
  <si>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</si>
  <si>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</si>
  <si>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</si>
  <si>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</si>
  <si>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</si>
  <si>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</si>
  <si>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</si>
  <si>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</si>
  <si>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</si>
  <si>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</si>
  <si>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</si>
  <si>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</si>
  <si>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</si>
  <si>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</si>
  <si>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</si>
  <si>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</si>
  <si>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</si>
  <si>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</si>
  <si>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</si>
  <si>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</si>
  <si>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</si>
  <si>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</si>
  <si>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</si>
  <si>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</si>
  <si>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</si>
  <si>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</si>
  <si>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</si>
  <si>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</si>
  <si>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</si>
  <si>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</si>
  <si>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</si>
  <si>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</si>
  <si>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</si>
  <si>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</si>
  <si>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</si>
  <si>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</si>
  <si>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</si>
  <si>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</si>
  <si>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</si>
  <si>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</si>
  <si>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</si>
  <si>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</si>
  <si>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</si>
  <si>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</si>
  <si>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</si>
  <si>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</si>
  <si>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</si>
  <si>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</si>
  <si>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</si>
  <si>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</si>
  <si>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</si>
  <si>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</si>
  <si>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</si>
  <si>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</si>
  <si>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</si>
  <si>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</si>
  <si>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</si>
  <si>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</si>
  <si>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</si>
  <si>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</si>
  <si>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</si>
  <si>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</si>
  <si>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</si>
  <si>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</si>
  <si>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</si>
  <si>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</si>
  <si>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</si>
  <si>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</si>
  <si>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</si>
  <si>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</si>
  <si>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</si>
  <si>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</si>
  <si>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</si>
  <si>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</si>
  <si>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</si>
  <si>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</si>
  <si>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</si>
  <si>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</si>
  <si>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</si>
  <si>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</si>
  <si>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</si>
  <si>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</si>
  <si>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</si>
  <si>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</si>
  <si>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</si>
  <si>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</si>
  <si>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</si>
  <si>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</si>
  <si>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</si>
  <si>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</si>
  <si>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</si>
  <si>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</si>
  <si>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</si>
  <si>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</si>
  <si>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</si>
  <si>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</si>
  <si>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</si>
  <si>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</si>
  <si>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</si>
  <si>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</si>
  <si>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</si>
  <si>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</si>
  <si>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</si>
  <si>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</si>
  <si>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</si>
  <si>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</si>
  <si>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</si>
  <si>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</si>
  <si>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</si>
  <si>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</si>
  <si>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</si>
  <si>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</si>
  <si>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</si>
  <si>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</si>
  <si>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</si>
  <si>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</si>
  <si>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</si>
  <si>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</si>
  <si>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</si>
  <si>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</si>
  <si>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</si>
  <si>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</si>
  <si>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</si>
  <si>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</si>
  <si>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</si>
  <si>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</si>
  <si>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</si>
  <si>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</si>
  <si>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</si>
  <si>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</si>
  <si>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</si>
  <si>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</si>
  <si>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</si>
  <si>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</si>
  <si>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</si>
  <si>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</si>
  <si>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</si>
  <si>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</si>
  <si>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</si>
  <si>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</si>
  <si>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</si>
  <si>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</si>
  <si>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</si>
  <si>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</si>
  <si>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</si>
  <si>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</si>
  <si>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</si>
  <si>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</si>
  <si>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</si>
  <si>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</si>
  <si>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</si>
  <si>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</si>
  <si>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</si>
  <si>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</si>
  <si>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</si>
  <si>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</si>
  <si>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</si>
  <si>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</si>
  <si>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</si>
  <si>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</si>
  <si>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</si>
  <si>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</si>
  <si>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</si>
  <si>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</si>
  <si>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</si>
  <si>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</si>
  <si>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</si>
  <si>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</si>
  <si>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</si>
  <si>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</si>
  <si>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</si>
  <si>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</si>
  <si>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</si>
  <si>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</si>
  <si>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</si>
  <si>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</si>
  <si>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</si>
  <si>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</si>
  <si>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</si>
  <si>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</si>
  <si>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</si>
  <si>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</si>
  <si>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</si>
  <si>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</si>
  <si>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</si>
  <si>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</si>
  <si>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</si>
  <si>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</si>
  <si>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</si>
  <si>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</si>
  <si>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</si>
  <si>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</si>
  <si>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</si>
  <si>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</si>
  <si>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</si>
  <si>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</si>
  <si>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</si>
  <si>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</si>
  <si>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</si>
  <si>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</si>
  <si>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</si>
  <si>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</si>
  <si>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</si>
  <si>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</si>
  <si>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</si>
  <si>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</si>
  <si>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</si>
  <si>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</si>
  <si>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</si>
  <si>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</si>
  <si>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</si>
  <si>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</si>
  <si>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</si>
  <si>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</si>
  <si>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</si>
  <si>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</si>
  <si>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</si>
  <si>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</si>
  <si>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</si>
  <si>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</si>
  <si>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</si>
  <si>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</si>
  <si>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</si>
  <si>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</si>
  <si>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</si>
  <si>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</si>
  <si>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</si>
  <si>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</si>
  <si>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</si>
  <si>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</si>
  <si>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</si>
  <si>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</si>
  <si>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</si>
  <si>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</si>
  <si>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</si>
  <si>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</si>
  <si>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</si>
  <si>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</si>
  <si>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</si>
  <si>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</si>
  <si>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</si>
  <si>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</si>
  <si>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</si>
  <si>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</si>
  <si>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</si>
  <si>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</si>
  <si>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</si>
  <si>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</si>
  <si>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</si>
  <si>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</si>
  <si>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</si>
  <si>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</si>
  <si>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</si>
  <si>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</si>
  <si>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</si>
  <si>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</si>
  <si>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</si>
  <si>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</si>
  <si>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</si>
  <si>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</si>
  <si>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</si>
  <si>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</si>
  <si>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</si>
  <si>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</si>
  <si>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</si>
  <si>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</si>
  <si>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</si>
  <si>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</si>
  <si>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</si>
  <si>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</si>
  <si>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</si>
  <si>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</si>
  <si>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</si>
  <si>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</si>
  <si>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</si>
  <si>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</si>
  <si>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</si>
  <si>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</si>
  <si>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</si>
  <si>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</si>
  <si>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</si>
  <si>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</si>
  <si>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</si>
  <si>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</si>
  <si>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</si>
  <si>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</si>
  <si>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</si>
  <si>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</si>
  <si>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</si>
  <si>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</si>
  <si>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</si>
  <si>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</si>
  <si>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</si>
  <si>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</si>
  <si>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</si>
  <si>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</si>
  <si>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</si>
  <si>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</si>
  <si>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</si>
  <si>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</si>
  <si>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</si>
  <si>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</si>
  <si>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</si>
  <si>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</si>
  <si>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</si>
  <si>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</si>
  <si>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</si>
  <si>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</si>
  <si>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</si>
  <si>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</si>
  <si>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</si>
  <si>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</si>
  <si>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</si>
  <si>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</si>
  <si>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</si>
  <si>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</si>
  <si>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</si>
  <si>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</si>
  <si>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</si>
  <si>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</si>
  <si>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</si>
  <si>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</si>
  <si>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</si>
  <si>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</si>
  <si>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</si>
  <si>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</si>
  <si>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</si>
  <si>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</si>
  <si>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</si>
  <si>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</si>
  <si>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</si>
  <si>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</si>
  <si>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</si>
  <si>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</si>
  <si>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</si>
  <si>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</si>
  <si>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</si>
  <si>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</si>
  <si>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</si>
  <si>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</si>
  <si>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</si>
  <si>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</si>
  <si>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</si>
  <si>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</si>
  <si>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</si>
  <si>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</si>
  <si>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</si>
  <si>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</si>
  <si>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</si>
  <si>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</si>
  <si>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</si>
  <si>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</si>
  <si>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</si>
  <si>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</si>
  <si>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</si>
  <si>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</si>
  <si>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</si>
  <si>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</si>
  <si>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</si>
  <si>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</si>
  <si>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</si>
  <si>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</si>
  <si>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</si>
  <si>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</si>
  <si>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</si>
  <si>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</si>
  <si>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</si>
  <si>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</si>
  <si>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</si>
  <si>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</si>
  <si>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</si>
  <si>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</si>
  <si>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</si>
  <si>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</si>
  <si>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</si>
  <si>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</si>
  <si>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</si>
  <si>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</si>
  <si>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</si>
  <si>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</si>
  <si>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</si>
  <si>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</si>
  <si>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</si>
  <si>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</si>
  <si>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</si>
  <si>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</si>
  <si>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</si>
  <si>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</si>
  <si>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</si>
  <si>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</si>
  <si>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</si>
  <si>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</si>
  <si>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</si>
  <si>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</si>
  <si>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</si>
  <si>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</si>
  <si>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</si>
  <si>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</si>
  <si>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</si>
  <si>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</si>
  <si>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</si>
  <si>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</si>
  <si>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</si>
  <si>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</si>
  <si>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</si>
  <si>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</si>
  <si>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</si>
  <si>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</si>
  <si>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</si>
  <si>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</si>
  <si>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</si>
  <si>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</si>
  <si>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</si>
  <si>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</si>
  <si>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</si>
  <si>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</si>
  <si>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</si>
  <si>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</si>
  <si>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</si>
  <si>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</si>
  <si>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</si>
  <si>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</si>
  <si>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</si>
  <si>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</si>
  <si>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</si>
  <si>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</si>
  <si>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</si>
  <si>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</si>
  <si>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</si>
  <si>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</si>
  <si>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</si>
  <si>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</si>
  <si>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</si>
  <si>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</si>
  <si>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</si>
  <si>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</si>
  <si>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</si>
  <si>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</si>
  <si>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</si>
  <si>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</si>
  <si>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</si>
  <si>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</si>
  <si>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</si>
  <si>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</si>
  <si>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</si>
  <si>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</si>
  <si>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</si>
  <si>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</si>
  <si>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</si>
  <si>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</si>
  <si>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</si>
  <si>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</si>
  <si>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</si>
  <si>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</si>
  <si>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</si>
  <si>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</si>
  <si>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</si>
  <si>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</si>
  <si>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</si>
  <si>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</si>
  <si>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</si>
  <si>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</si>
  <si>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</si>
  <si>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</si>
  <si>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</si>
  <si>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</si>
  <si>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</si>
  <si>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</si>
  <si>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</si>
  <si>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</si>
  <si>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</si>
  <si>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</si>
  <si>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</si>
  <si>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</si>
  <si>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</si>
  <si>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</si>
  <si>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</si>
  <si>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</si>
  <si>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</si>
  <si>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</si>
  <si>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</si>
  <si>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</si>
  <si>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</si>
  <si>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</si>
  <si>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</si>
  <si>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</si>
  <si>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</si>
  <si>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</si>
  <si>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</si>
  <si>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</si>
  <si>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</si>
  <si>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</si>
  <si>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</si>
  <si>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</si>
  <si>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</si>
  <si>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</si>
  <si>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</si>
  <si>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</si>
  <si>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</si>
  <si>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</si>
  <si>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</si>
  <si>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</si>
  <si>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</si>
  <si>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</si>
  <si>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</si>
  <si>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</si>
  <si>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</si>
  <si>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</si>
  <si>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</si>
  <si>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</si>
  <si>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</si>
  <si>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</si>
  <si>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</si>
  <si>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</si>
  <si>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</si>
  <si>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</si>
  <si>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</si>
  <si>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</si>
  <si>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</si>
  <si>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</si>
  <si>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</si>
  <si>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</si>
  <si>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</si>
  <si>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</si>
  <si>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</si>
  <si>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</si>
  <si>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</si>
  <si>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</si>
  <si>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</si>
  <si>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</si>
  <si>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</si>
  <si>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</si>
  <si>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</si>
  <si>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</si>
  <si>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</si>
  <si>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</si>
  <si>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</si>
  <si>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</si>
  <si>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</si>
  <si>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</si>
  <si>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</si>
  <si>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</si>
  <si>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</si>
  <si>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</si>
  <si>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</si>
  <si>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</si>
  <si>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</si>
  <si>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</si>
  <si>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</si>
  <si>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</si>
  <si>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</si>
  <si>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</si>
  <si>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</si>
  <si>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</si>
  <si>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</si>
  <si>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</si>
  <si>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</si>
  <si>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</si>
  <si>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</si>
  <si>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</si>
  <si>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</si>
  <si>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</si>
  <si>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</si>
  <si>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</si>
  <si>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</si>
  <si>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</si>
  <si>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</si>
  <si>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</si>
  <si>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</si>
  <si>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</si>
  <si>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</si>
  <si>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</si>
  <si>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</si>
  <si>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</si>
  <si>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</si>
  <si>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</si>
  <si>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</si>
  <si>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</si>
  <si>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</si>
  <si>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</si>
  <si>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</si>
  <si>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</si>
  <si>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</si>
  <si>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</si>
  <si>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</si>
  <si>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</si>
  <si>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</si>
  <si>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</si>
  <si>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</si>
  <si>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</si>
  <si>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</si>
  <si>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</si>
  <si>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</si>
  <si>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</si>
  <si>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</si>
  <si>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</si>
  <si>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</si>
  <si>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</si>
  <si>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</si>
  <si>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</si>
  <si>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</si>
  <si>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</si>
  <si>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</si>
  <si>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</si>
  <si>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</si>
  <si>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</si>
  <si>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</si>
  <si>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</si>
  <si>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</si>
  <si>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</si>
  <si>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</si>
  <si>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</si>
  <si>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</si>
  <si>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</si>
  <si>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</si>
  <si>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</si>
  <si>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</si>
  <si>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</si>
  <si>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</si>
  <si>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</si>
  <si>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</si>
  <si>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</si>
  <si>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</si>
  <si>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</si>
  <si>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</si>
  <si>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</si>
  <si>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</si>
  <si>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</si>
  <si>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</si>
  <si>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</si>
  <si>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</si>
  <si>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</si>
  <si>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</si>
  <si>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</si>
  <si>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</si>
  <si>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</si>
  <si>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</si>
  <si>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</si>
  <si>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</si>
  <si>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</si>
  <si>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</si>
  <si>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</si>
  <si>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</si>
  <si>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</si>
  <si>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</si>
  <si>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</si>
  <si>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</si>
  <si>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</si>
  <si>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</si>
  <si>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</si>
  <si>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</si>
  <si>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</si>
  <si>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</si>
  <si>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</si>
  <si>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</si>
  <si>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</si>
  <si>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</si>
  <si>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</si>
  <si>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</si>
  <si>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</si>
  <si>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</si>
  <si>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</si>
  <si>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</si>
  <si>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</si>
  <si>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</si>
  <si>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</si>
  <si>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</si>
  <si>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</si>
  <si>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</si>
  <si>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</si>
  <si>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</si>
  <si>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</si>
  <si>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</si>
  <si>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</si>
  <si>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</si>
  <si>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</si>
  <si>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</si>
  <si>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</si>
  <si>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</si>
  <si>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</si>
  <si>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</si>
  <si>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</si>
  <si>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</si>
  <si>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</si>
  <si>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</si>
  <si>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</si>
  <si>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</si>
  <si>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</si>
  <si>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</si>
  <si>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</si>
  <si>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</si>
  <si>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</si>
  <si>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</si>
  <si>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</si>
  <si>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</si>
  <si>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</si>
  <si>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</si>
  <si>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</si>
  <si>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</si>
  <si>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</si>
  <si>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</si>
  <si>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</si>
  <si>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</si>
  <si>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</si>
  <si>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</si>
  <si>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</si>
  <si>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</si>
  <si>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</si>
  <si>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</si>
  <si>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</si>
  <si>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</si>
  <si>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</si>
  <si>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</si>
  <si>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</si>
  <si>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</si>
  <si>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</si>
  <si>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</si>
  <si>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</si>
  <si>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</si>
  <si>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</si>
  <si>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</si>
  <si>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</si>
  <si>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</si>
  <si>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</si>
  <si>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</si>
  <si>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</si>
  <si>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</si>
  <si>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</si>
  <si>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</si>
  <si>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</si>
  <si>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</si>
  <si>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</si>
  <si>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</si>
  <si>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</si>
  <si>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</si>
  <si>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</si>
  <si>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</si>
  <si>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</si>
  <si>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</si>
  <si>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</si>
  <si>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</si>
  <si>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</si>
  <si>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</si>
  <si>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</si>
  <si>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</si>
  <si>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</si>
  <si>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</si>
  <si>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</si>
  <si>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</si>
  <si>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</si>
  <si>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</si>
  <si>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</si>
  <si>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</si>
  <si>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</si>
  <si>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</si>
  <si>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</si>
  <si>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</si>
  <si>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</si>
  <si>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</si>
  <si>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</si>
  <si>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</si>
  <si>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</si>
  <si>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</si>
  <si>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</si>
  <si>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</si>
  <si>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</si>
  <si>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</si>
  <si>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</si>
  <si>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</si>
  <si>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</si>
  <si>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</si>
  <si>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</si>
  <si>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</si>
  <si>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</si>
  <si>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</si>
  <si>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</si>
  <si>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</si>
  <si>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</si>
  <si>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</si>
  <si>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</si>
  <si>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</si>
  <si>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</si>
  <si>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</si>
  <si>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</si>
  <si>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</si>
  <si>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</si>
  <si>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</si>
  <si>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</si>
  <si>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</si>
  <si>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</si>
  <si>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</si>
  <si>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</si>
  <si>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</si>
  <si>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</si>
  <si>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</si>
  <si>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</si>
  <si>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</si>
  <si>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</si>
  <si>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</si>
  <si>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</si>
  <si>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</si>
  <si>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</si>
  <si>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</si>
  <si>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</si>
  <si>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</si>
  <si>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</si>
  <si>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</si>
  <si>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</si>
  <si>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</si>
  <si>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</si>
  <si>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</si>
  <si>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</si>
  <si>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</si>
  <si>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</si>
  <si>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</si>
  <si>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</si>
  <si>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</si>
  <si>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</si>
  <si>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</si>
  <si>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</si>
  <si>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</si>
  <si>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</si>
  <si>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</si>
  <si>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</si>
  <si>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</si>
  <si>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</si>
  <si>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</si>
  <si>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</si>
  <si>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</si>
  <si>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</si>
  <si>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</si>
  <si>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</si>
  <si>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</si>
  <si>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</si>
  <si>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</si>
  <si>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</si>
  <si>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</si>
  <si>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</si>
  <si>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</si>
  <si>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</si>
  <si>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</si>
  <si>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</si>
  <si>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</si>
  <si>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</si>
  <si>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</si>
  <si>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</si>
  <si>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</si>
  <si>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</si>
  <si>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</si>
  <si>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</si>
  <si>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</si>
  <si>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</si>
  <si>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</si>
  <si>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</si>
  <si>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</si>
  <si>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</si>
  <si>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</si>
  <si>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</si>
  <si>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</si>
  <si>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</si>
  <si>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</si>
  <si>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</si>
  <si>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</si>
  <si>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</si>
  <si>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</si>
  <si>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</si>
  <si>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</si>
  <si>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</si>
  <si>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</si>
  <si>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</si>
  <si>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</si>
  <si>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</si>
  <si>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</si>
  <si>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</si>
  <si>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</si>
  <si>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</si>
  <si>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</si>
  <si>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</si>
  <si>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</si>
  <si>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</si>
  <si>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</si>
  <si>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</si>
  <si>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</si>
  <si>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</si>
  <si>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</si>
  <si>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</si>
  <si>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</si>
  <si>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</si>
  <si>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</si>
  <si>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</si>
  <si>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</si>
  <si>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</si>
  <si>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</si>
  <si>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</si>
  <si>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</si>
  <si>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</si>
  <si>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</si>
  <si>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</si>
  <si>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</si>
  <si>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</si>
  <si>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</si>
  <si>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</si>
  <si>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</si>
  <si>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</si>
  <si>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</si>
  <si>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</si>
  <si>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</si>
  <si>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</si>
  <si>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</si>
  <si>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</si>
  <si>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</si>
  <si>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</si>
  <si>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</si>
  <si>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</si>
  <si>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</si>
  <si>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</si>
  <si>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</si>
  <si>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</si>
  <si>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</si>
  <si>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</si>
  <si>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</si>
  <si>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</si>
  <si>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</si>
  <si>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</si>
  <si>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</si>
  <si>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</si>
  <si>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</si>
  <si>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</si>
  <si>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</si>
  <si>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</si>
  <si>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</si>
  <si>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</si>
  <si>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</si>
  <si>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</si>
  <si>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</si>
  <si>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</si>
  <si>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</si>
  <si>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</si>
  <si>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</si>
  <si>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</si>
  <si>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</si>
  <si>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</si>
  <si>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</si>
  <si>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</si>
  <si>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</si>
  <si>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</si>
  <si>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</si>
  <si>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</si>
  <si>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</si>
  <si>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</si>
  <si>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</si>
  <si>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</si>
  <si>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</si>
  <si>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</si>
  <si>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</si>
  <si>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</si>
  <si>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</si>
  <si>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</si>
  <si>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</si>
  <si>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</si>
  <si>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</si>
  <si>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</si>
  <si>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</si>
  <si>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</si>
  <si>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</si>
  <si>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</si>
  <si>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</si>
  <si>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</si>
  <si>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</si>
  <si>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</si>
  <si>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</si>
  <si>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</si>
  <si>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</si>
  <si>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</si>
  <si>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</si>
  <si>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</si>
  <si>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</si>
  <si>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</si>
  <si>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</si>
  <si>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</si>
  <si>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</si>
  <si>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</si>
  <si>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</si>
  <si>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</si>
  <si>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</si>
  <si>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</si>
  <si>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</si>
  <si>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</si>
  <si>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</si>
  <si>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</si>
  <si>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</si>
  <si>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</si>
  <si>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</si>
  <si>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</si>
  <si>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</si>
  <si>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</si>
  <si>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</si>
  <si>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</si>
  <si>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</si>
  <si>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</si>
  <si>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</si>
  <si>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</si>
  <si>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</si>
  <si>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</si>
  <si>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</si>
  <si>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</si>
  <si>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</si>
  <si>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</si>
  <si>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</si>
  <si>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</si>
  <si>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</si>
  <si>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</si>
  <si>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</si>
  <si>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</si>
  <si>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</si>
  <si>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</si>
  <si>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</si>
  <si>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</si>
  <si>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</si>
  <si>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</si>
  <si>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</si>
  <si>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</si>
  <si>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</si>
  <si>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</si>
  <si>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</si>
  <si>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</si>
  <si>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</si>
  <si>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</si>
  <si>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</si>
  <si>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</si>
  <si>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</si>
  <si>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</si>
  <si>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</si>
  <si>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</si>
  <si>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</si>
  <si>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</si>
  <si>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</si>
  <si>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</si>
  <si>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</si>
  <si>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</si>
  <si>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</si>
  <si>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</si>
  <si>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</si>
  <si>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</si>
  <si>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</si>
  <si>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</si>
  <si>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</si>
  <si>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</si>
  <si>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</si>
  <si>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</si>
  <si>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</si>
  <si>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</si>
  <si>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</si>
  <si>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</si>
  <si>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</si>
  <si>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</si>
  <si>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</si>
  <si>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</si>
  <si>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</si>
  <si>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</si>
  <si>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</si>
  <si>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</si>
  <si>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</si>
  <si>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</si>
  <si>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</si>
  <si>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</si>
  <si>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</si>
  <si>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</si>
  <si>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</si>
  <si>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</si>
  <si>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</si>
  <si>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</si>
  <si>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</si>
  <si>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</si>
  <si>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</si>
  <si>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</si>
  <si>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</si>
  <si>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</si>
  <si>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</si>
  <si>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</si>
  <si>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</si>
  <si>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</si>
  <si>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</si>
  <si>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</si>
  <si>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</si>
  <si>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</si>
  <si>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</si>
  <si>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</si>
  <si>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</si>
  <si>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</si>
  <si>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</si>
  <si>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</si>
  <si>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</si>
  <si>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</si>
  <si>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</si>
  <si>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</si>
  <si>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</si>
  <si>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</si>
  <si>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</si>
  <si>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</si>
  <si>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</si>
  <si>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</si>
  <si>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</si>
  <si>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</si>
  <si>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</si>
  <si>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</si>
  <si>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</si>
  <si>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</si>
  <si>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</si>
  <si>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</si>
  <si>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</si>
  <si>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</si>
  <si>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</si>
  <si>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</si>
  <si>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</si>
  <si>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</si>
  <si>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</si>
  <si>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</si>
  <si>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</si>
  <si>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</si>
  <si>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</si>
  <si>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</si>
  <si>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</si>
  <si>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</si>
  <si>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</si>
  <si>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</si>
  <si>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</si>
  <si>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</si>
  <si>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</si>
  <si>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</si>
  <si>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</si>
  <si>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</si>
  <si>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</si>
  <si>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</si>
  <si>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</si>
  <si>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</si>
  <si>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</si>
  <si>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</si>
  <si>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</si>
  <si>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</si>
  <si>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</si>
  <si>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</si>
  <si>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</si>
  <si>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</si>
  <si>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</si>
  <si>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</si>
  <si>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</si>
  <si>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</si>
  <si>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</si>
  <si>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</si>
  <si>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</si>
  <si>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</si>
  <si>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</si>
  <si>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</si>
  <si>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</si>
  <si>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</si>
  <si>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</si>
  <si>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</si>
  <si>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</si>
  <si>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</si>
  <si>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</si>
  <si>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</si>
  <si>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</si>
  <si>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</si>
  <si>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</si>
  <si>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</si>
  <si>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</si>
  <si>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</si>
  <si>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</si>
  <si>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</si>
  <si>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</si>
  <si>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</si>
  <si>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</si>
  <si>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</si>
  <si>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</si>
  <si>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</si>
  <si>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</si>
  <si>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</si>
  <si>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</si>
  <si>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</si>
  <si>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</si>
  <si>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</si>
  <si>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</si>
  <si>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</si>
  <si>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</si>
  <si>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</si>
  <si>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</si>
  <si>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</si>
  <si>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</si>
  <si>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</si>
  <si>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</si>
  <si>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</si>
  <si>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</si>
  <si>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</si>
  <si>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</si>
  <si>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</si>
  <si>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</si>
  <si>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</si>
  <si>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</si>
  <si>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</si>
  <si>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</si>
  <si>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</si>
  <si>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</si>
  <si>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</si>
  <si>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</si>
  <si>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</si>
  <si>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</si>
  <si>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</si>
  <si>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</si>
  <si>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</si>
  <si>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</si>
  <si>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</si>
  <si>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</si>
  <si>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</si>
  <si>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</si>
  <si>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</si>
  <si>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</si>
  <si>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</si>
  <si>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</si>
  <si>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</si>
  <si>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</si>
  <si>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</si>
  <si>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</si>
  <si>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</si>
  <si>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</si>
  <si>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</si>
  <si>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</si>
  <si>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</si>
  <si>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</si>
  <si>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</si>
  <si>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</si>
  <si>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</si>
  <si>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</si>
  <si>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</si>
  <si>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</si>
  <si>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</si>
  <si>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</si>
  <si>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</si>
  <si>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</si>
  <si>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</si>
  <si>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</si>
  <si>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</si>
  <si>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</si>
  <si>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</si>
  <si>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</si>
  <si>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</si>
  <si>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</si>
  <si>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</si>
  <si>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</si>
  <si>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</si>
  <si>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</si>
  <si>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</si>
  <si>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</si>
  <si>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</si>
  <si>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</si>
  <si>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</si>
  <si>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</si>
  <si>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</si>
  <si>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</si>
  <si>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</si>
  <si>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</si>
  <si>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</si>
  <si>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</si>
  <si>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</si>
  <si>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</si>
  <si>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</si>
  <si>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</si>
  <si>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</si>
  <si>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</si>
  <si>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</si>
  <si>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</si>
  <si>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</si>
  <si>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</si>
  <si>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</si>
  <si>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</si>
  <si>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</si>
  <si>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</si>
  <si>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</si>
  <si>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</si>
  <si>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</si>
  <si>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</si>
  <si>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</si>
  <si>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</si>
  <si>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</si>
  <si>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</si>
  <si>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</si>
  <si>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</si>
  <si>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</si>
  <si>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</si>
  <si>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</si>
  <si>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</si>
  <si>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</si>
  <si>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</si>
  <si>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</si>
  <si>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</si>
  <si>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</si>
  <si>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</si>
  <si>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</si>
  <si>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</si>
  <si>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</si>
  <si>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</si>
  <si>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</si>
  <si>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</si>
  <si>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</si>
  <si>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</si>
  <si>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</si>
  <si>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</si>
  <si>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</si>
  <si>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</si>
  <si>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</si>
  <si>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</si>
  <si>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</si>
  <si>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</si>
  <si>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</si>
  <si>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</si>
  <si>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</si>
  <si>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</si>
  <si>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</si>
  <si>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</si>
  <si>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</si>
  <si>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</si>
  <si>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</si>
  <si>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</si>
  <si>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</si>
  <si>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</si>
  <si>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</si>
  <si>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</si>
  <si>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</si>
  <si>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</si>
  <si>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</si>
  <si>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</si>
  <si>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</si>
  <si>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</si>
  <si>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</si>
  <si>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</si>
  <si>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</si>
  <si>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</si>
  <si>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</si>
  <si>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</si>
  <si>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</si>
  <si>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</si>
  <si>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</si>
  <si>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</si>
  <si>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</si>
  <si>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</si>
  <si>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</si>
  <si>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</si>
  <si>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</si>
  <si>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</si>
  <si>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</si>
  <si>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</si>
  <si>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</si>
  <si>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</si>
  <si>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</si>
  <si>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</si>
  <si>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</si>
  <si>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</si>
  <si>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</si>
  <si>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</si>
  <si>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</si>
  <si>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</si>
  <si>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</si>
  <si>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</si>
  <si>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</si>
  <si>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</si>
  <si>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</si>
  <si>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</si>
  <si>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</si>
  <si>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</si>
  <si>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</si>
  <si>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</si>
  <si>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</si>
  <si>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</si>
  <si>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</si>
  <si>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</si>
  <si>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</si>
  <si>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</si>
  <si>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</si>
  <si>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</si>
  <si>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</si>
  <si>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</si>
  <si>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</si>
  <si>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</si>
  <si>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</si>
  <si>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</si>
  <si>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</si>
  <si>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</si>
  <si>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</si>
  <si>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</si>
  <si>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</si>
  <si>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</si>
  <si>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</si>
  <si>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</si>
  <si>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</si>
  <si>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</si>
  <si>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</si>
  <si>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</si>
  <si>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</si>
  <si>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</si>
  <si>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</si>
  <si>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</si>
  <si>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</si>
  <si>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</si>
  <si>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</si>
  <si>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</si>
  <si>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</si>
  <si>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</si>
  <si>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</si>
  <si>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</si>
  <si>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</si>
  <si>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</si>
  <si>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</si>
  <si>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</si>
  <si>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</si>
  <si>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</si>
  <si>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</si>
  <si>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</si>
  <si>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</si>
  <si>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</si>
  <si>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</si>
  <si>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</si>
  <si>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</si>
  <si>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</si>
  <si>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</si>
  <si>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</si>
  <si>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</si>
  <si>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</si>
  <si>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</si>
  <si>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</si>
  <si>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</si>
  <si>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</si>
  <si>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</si>
  <si>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</si>
  <si>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</si>
  <si>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</si>
  <si>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</si>
  <si>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</si>
  <si>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</si>
  <si>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</si>
  <si>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</si>
  <si>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</si>
  <si>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</si>
  <si>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</si>
  <si>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</si>
  <si>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</si>
  <si>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</si>
  <si>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</si>
  <si>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</si>
  <si>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</si>
  <si>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</si>
  <si>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</si>
  <si>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</si>
  <si>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</si>
  <si>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</si>
  <si>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</si>
  <si>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</si>
  <si>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</si>
  <si>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</si>
  <si>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</si>
  <si>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</si>
  <si>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</si>
  <si>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</si>
  <si>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</si>
  <si>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</si>
  <si>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</si>
  <si>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</si>
  <si>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</si>
  <si>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</si>
  <si>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</si>
  <si>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</si>
  <si>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</si>
  <si>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</si>
  <si>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</si>
  <si>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</si>
  <si>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</si>
  <si>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</si>
  <si>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</si>
  <si>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</si>
  <si>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</si>
  <si>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</si>
  <si>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</si>
  <si>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</si>
  <si>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</si>
  <si>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</si>
  <si>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</si>
  <si>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</si>
  <si>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</si>
  <si>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</si>
  <si>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</si>
  <si>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</si>
  <si>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</si>
  <si>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</si>
  <si>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</si>
  <si>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</si>
  <si>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</si>
  <si>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</si>
  <si>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</si>
  <si>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</si>
  <si>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</si>
  <si>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</si>
  <si>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</si>
  <si>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</si>
  <si>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</si>
  <si>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</si>
  <si>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</si>
  <si>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</si>
  <si>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</si>
  <si>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</si>
  <si>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</si>
  <si>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</si>
  <si>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</si>
  <si>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</si>
  <si>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</si>
  <si>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</si>
  <si>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</si>
  <si>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</si>
  <si>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</si>
  <si>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</si>
  <si>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</si>
  <si>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</si>
  <si>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</si>
  <si>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</si>
  <si>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</si>
  <si>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</si>
  <si>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</si>
  <si>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</si>
  <si>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</si>
  <si>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</si>
  <si>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</si>
  <si>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</si>
  <si>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</si>
  <si>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</si>
  <si>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</si>
  <si>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</si>
  <si>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</si>
  <si>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</si>
  <si>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</si>
  <si>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</si>
  <si>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</si>
  <si>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</si>
  <si>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</si>
  <si>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</si>
  <si>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</si>
  <si>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</si>
  <si>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</si>
  <si>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</si>
  <si>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</si>
  <si>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</si>
  <si>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</si>
  <si>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</si>
  <si>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</si>
  <si>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</si>
  <si>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</si>
  <si>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</si>
  <si>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</si>
  <si>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</si>
  <si>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</si>
  <si>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</si>
  <si>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</si>
  <si>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</si>
  <si>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</si>
  <si>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</si>
  <si>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</si>
  <si>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</si>
  <si>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</si>
  <si>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</si>
  <si>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</si>
  <si>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</si>
  <si>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</si>
  <si>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</si>
  <si>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</si>
  <si>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</si>
  <si>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</si>
  <si>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</si>
  <si>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</si>
  <si>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</si>
  <si>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</si>
  <si>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</si>
  <si>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</si>
  <si>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</si>
  <si>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</si>
  <si>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</si>
  <si>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</si>
  <si>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</si>
  <si>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</si>
  <si>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</si>
  <si>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</si>
  <si>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</si>
  <si>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</si>
  <si>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</si>
  <si>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</si>
  <si>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</si>
  <si>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</si>
  <si>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</si>
  <si>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</si>
  <si>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</si>
  <si>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</si>
  <si>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</si>
  <si>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</si>
  <si>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</si>
  <si>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</si>
  <si>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</si>
  <si>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</si>
  <si>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</si>
  <si>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</si>
  <si>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</si>
  <si>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</si>
  <si>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</si>
  <si>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</si>
  <si>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</si>
  <si>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</si>
  <si>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</si>
  <si>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</si>
  <si>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</si>
  <si>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</si>
  <si>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</si>
  <si>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</si>
  <si>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</si>
  <si>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</si>
  <si>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</si>
  <si>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</si>
  <si>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</si>
  <si>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</si>
  <si>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</si>
  <si>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</si>
  <si>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</si>
  <si>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</si>
  <si>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</si>
  <si>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</si>
  <si>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</si>
  <si>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</si>
  <si>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</si>
  <si>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</si>
  <si>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</si>
  <si>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</si>
  <si>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</si>
  <si>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</si>
  <si>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</si>
  <si>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</si>
  <si>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</si>
  <si>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</si>
  <si>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</si>
  <si>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</si>
  <si>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</si>
  <si>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</si>
  <si>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</si>
  <si>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</si>
  <si>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</si>
  <si>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</si>
  <si>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</si>
  <si>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</si>
  <si>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</si>
  <si>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</si>
  <si>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</si>
  <si>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</si>
  <si>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</si>
  <si>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</si>
  <si>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</si>
  <si>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</si>
  <si>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</si>
  <si>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</si>
  <si>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</si>
  <si>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</si>
  <si>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</si>
  <si>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</si>
  <si>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</si>
  <si>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</si>
  <si>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</si>
  <si>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</si>
  <si>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</si>
  <si>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</si>
  <si>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</si>
  <si>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</si>
  <si>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</si>
  <si>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</si>
  <si>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</si>
  <si>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</si>
  <si>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</si>
  <si>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</si>
  <si>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</si>
  <si>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</si>
  <si>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</si>
  <si>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</si>
  <si>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</si>
  <si>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</si>
  <si>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</si>
  <si>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</si>
  <si>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</si>
  <si>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</si>
  <si>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</si>
  <si>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</si>
  <si>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</si>
  <si>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</si>
  <si>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</si>
  <si>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</si>
  <si>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</si>
  <si>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</si>
  <si>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</si>
  <si>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</si>
  <si>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</si>
  <si>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</si>
  <si>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</si>
  <si>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</si>
  <si>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</si>
  <si>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</si>
  <si>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</si>
  <si>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</si>
  <si>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</si>
  <si>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</si>
  <si>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</si>
  <si>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</si>
  <si>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</si>
  <si>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</si>
  <si>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</si>
  <si>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</si>
  <si>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</si>
  <si>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</si>
  <si>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</si>
  <si>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</si>
  <si>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</si>
  <si>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</si>
  <si>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</si>
  <si>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</si>
  <si>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</si>
  <si>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</si>
  <si>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</si>
  <si>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</si>
  <si>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</si>
  <si>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</si>
  <si>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</si>
  <si>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</si>
  <si>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</si>
  <si>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</si>
  <si>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</si>
  <si>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</si>
  <si>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</si>
  <si>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</si>
  <si>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</si>
  <si>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</si>
  <si>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</si>
  <si>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</si>
  <si>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</si>
  <si>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</si>
  <si>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</si>
  <si>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</si>
  <si>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</si>
  <si>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</si>
  <si>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</si>
  <si>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</si>
  <si>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</si>
  <si>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</si>
  <si>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</si>
  <si>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</si>
  <si>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</si>
  <si>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</si>
  <si>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</si>
  <si>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</si>
  <si>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</si>
  <si>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</si>
  <si>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</si>
  <si>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</si>
  <si>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</si>
  <si>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</si>
  <si>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</si>
  <si>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</si>
  <si>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</si>
  <si>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</si>
  <si>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</si>
  <si>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</si>
  <si>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</si>
  <si>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</si>
  <si>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</si>
  <si>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</si>
  <si>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</si>
  <si>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</si>
  <si>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</si>
  <si>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</si>
  <si>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</si>
  <si>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</si>
  <si>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</si>
  <si>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</si>
  <si>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</si>
  <si>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</si>
  <si>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</si>
  <si>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</si>
  <si>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</si>
  <si>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</si>
  <si>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</si>
  <si>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</si>
  <si>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</si>
  <si>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</si>
  <si>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</si>
  <si>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</si>
  <si>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</si>
  <si>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</si>
  <si>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</si>
  <si>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</si>
  <si>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</si>
  <si>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</si>
  <si>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</si>
  <si>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</si>
  <si>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</si>
  <si>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</si>
  <si>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</si>
  <si>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</si>
  <si>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</si>
  <si>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</si>
  <si>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</si>
  <si>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</si>
  <si>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</si>
  <si>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</si>
  <si>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</si>
  <si>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</si>
  <si>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</si>
  <si>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</si>
  <si>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</si>
  <si>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</si>
  <si>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</si>
  <si>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</si>
  <si>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</si>
  <si>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</si>
  <si>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</si>
  <si>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</si>
  <si>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</si>
  <si>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</si>
  <si>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</si>
  <si>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</si>
  <si>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</si>
  <si>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</si>
  <si>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</si>
  <si>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</si>
  <si>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</si>
  <si>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</si>
  <si>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</si>
  <si>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</si>
  <si>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</si>
  <si>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</si>
  <si>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</si>
  <si>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</si>
  <si>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</si>
  <si>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</si>
  <si>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</si>
  <si>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</si>
  <si>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</si>
  <si>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</si>
  <si>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</si>
  <si>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</si>
  <si>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</si>
  <si>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</si>
  <si>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</si>
  <si>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</si>
  <si>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</si>
  <si>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</si>
  <si>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</si>
  <si>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</si>
  <si>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</si>
  <si>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</si>
  <si>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</si>
  <si>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</si>
  <si>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</si>
  <si>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</si>
  <si>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</si>
  <si>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</si>
  <si>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</si>
  <si>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</si>
  <si>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</si>
  <si>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</si>
  <si>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</si>
  <si>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</si>
  <si>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</si>
  <si>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</si>
  <si>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</si>
  <si>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</si>
  <si>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</si>
  <si>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</si>
  <si>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</si>
  <si>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</si>
  <si>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</si>
  <si>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</si>
  <si>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</si>
  <si>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</si>
  <si>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</si>
  <si>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</si>
  <si>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</si>
  <si>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</si>
  <si>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</si>
  <si>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</si>
  <si>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</si>
  <si>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</si>
  <si>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</si>
  <si>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</si>
  <si>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</si>
  <si>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</si>
  <si>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</si>
  <si>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</si>
  <si>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</si>
  <si>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</si>
  <si>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</si>
  <si>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</si>
  <si>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</si>
  <si>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</si>
  <si>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</si>
  <si>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</si>
  <si>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</si>
  <si>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</si>
  <si>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</si>
  <si>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</si>
  <si>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</si>
  <si>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</si>
  <si>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</si>
  <si>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</si>
  <si>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</si>
  <si>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</si>
  <si>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</si>
  <si>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</si>
  <si>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</si>
  <si>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</si>
  <si>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</si>
  <si>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</si>
  <si>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</si>
  <si>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</si>
  <si>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</si>
  <si>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</si>
  <si>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</si>
  <si>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</si>
  <si>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</si>
  <si>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</si>
  <si>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</si>
  <si>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</si>
  <si>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</si>
  <si>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</si>
  <si>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</si>
  <si>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</si>
  <si>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</si>
  <si>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</si>
  <si>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</si>
  <si>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</si>
  <si>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</si>
  <si>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</si>
  <si>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</si>
  <si>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</si>
  <si>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</si>
  <si>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</si>
  <si>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</si>
  <si>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</si>
  <si>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</si>
  <si>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</si>
  <si>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</si>
  <si>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</si>
  <si>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</si>
  <si>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</si>
  <si>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</si>
  <si>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</si>
  <si>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</si>
  <si>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</si>
  <si>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</si>
  <si>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</si>
  <si>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</si>
  <si>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</si>
  <si>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</si>
  <si>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</si>
  <si>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</si>
  <si>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</si>
  <si>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</si>
  <si>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</si>
  <si>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</si>
  <si>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</si>
  <si>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</si>
  <si>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</si>
  <si>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</si>
  <si>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</si>
  <si>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</si>
  <si>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</si>
  <si>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</si>
  <si>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</si>
  <si>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</si>
  <si>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</si>
  <si>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</si>
  <si>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</si>
  <si>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</si>
  <si>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</si>
  <si>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</si>
  <si>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</si>
  <si>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</si>
  <si>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</si>
  <si>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</si>
  <si>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</si>
  <si>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</si>
  <si>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</si>
  <si>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</si>
  <si>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</si>
  <si>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</si>
  <si>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</si>
  <si>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</si>
  <si>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</si>
  <si>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</si>
  <si>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</si>
  <si>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</si>
  <si>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</si>
  <si>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</si>
  <si>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</si>
  <si>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</si>
  <si>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</si>
  <si>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</si>
  <si>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</si>
  <si>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</si>
  <si>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</si>
  <si>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</si>
  <si>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</si>
  <si>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</si>
  <si>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</si>
  <si>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</si>
  <si>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</si>
  <si>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</si>
  <si>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</si>
  <si>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</si>
  <si>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</si>
  <si>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</si>
  <si>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</si>
  <si>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</si>
  <si>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</si>
  <si>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</si>
  <si>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</si>
  <si>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</si>
  <si>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</si>
  <si>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</si>
  <si>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</si>
  <si>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</si>
  <si>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</si>
  <si>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</si>
  <si>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</si>
  <si>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</si>
  <si>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</si>
  <si>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</si>
  <si>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</si>
  <si>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</si>
  <si>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</si>
  <si>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</si>
  <si>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</si>
  <si>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</si>
  <si>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</si>
  <si>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</si>
  <si>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</si>
  <si>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</si>
  <si>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</si>
  <si>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</si>
  <si>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</si>
  <si>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</si>
  <si>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</si>
  <si>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</si>
  <si>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</si>
  <si>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</si>
  <si>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</si>
  <si>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</si>
  <si>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</si>
  <si>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</si>
  <si>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</si>
  <si>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</si>
  <si>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</si>
  <si>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</si>
  <si>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</si>
  <si>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</si>
  <si>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</si>
  <si>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</si>
  <si>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</si>
  <si>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</si>
  <si>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</si>
  <si>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</si>
  <si>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</si>
  <si>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</si>
  <si>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</si>
  <si>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</si>
  <si>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</si>
  <si>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</si>
  <si>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</si>
  <si>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</si>
  <si>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</si>
  <si>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</si>
  <si>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</si>
  <si>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</si>
  <si>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</si>
  <si>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</si>
  <si>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</si>
  <si>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</si>
  <si>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</si>
  <si>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</si>
  <si>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</si>
  <si>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</si>
  <si>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</si>
  <si>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</si>
  <si>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</si>
  <si>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</si>
  <si>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</si>
  <si>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</si>
  <si>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</si>
  <si>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</si>
  <si>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</si>
  <si>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</si>
  <si>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</si>
  <si>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</si>
  <si>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</si>
  <si>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</si>
  <si>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</si>
  <si>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</si>
  <si>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</si>
  <si>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</si>
  <si>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</si>
  <si>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</si>
  <si>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</si>
  <si>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</si>
  <si>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</si>
  <si>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</si>
  <si>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</si>
  <si>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</si>
  <si>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</si>
  <si>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</si>
  <si>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</si>
  <si>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</si>
  <si>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</si>
  <si>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</si>
  <si>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</si>
  <si>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</si>
  <si>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</si>
  <si>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</si>
  <si>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</si>
  <si>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</si>
  <si>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</si>
  <si>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</si>
  <si>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</si>
  <si>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</si>
  <si>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</si>
  <si>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</si>
  <si>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</si>
  <si>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</si>
  <si>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</si>
  <si>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</si>
  <si>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</si>
  <si>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</si>
  <si>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</si>
  <si>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</si>
  <si>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</si>
  <si>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</si>
  <si>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</si>
  <si>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</si>
  <si>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</si>
  <si>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</si>
  <si>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</si>
  <si>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</si>
  <si>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</si>
  <si>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</si>
  <si>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</si>
  <si>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</si>
  <si>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</si>
  <si>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</si>
  <si>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</si>
  <si>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</si>
  <si>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</si>
  <si>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</si>
  <si>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</si>
  <si>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</si>
  <si>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</si>
  <si>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</si>
  <si>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</si>
  <si>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</si>
  <si>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</si>
  <si>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</si>
  <si>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</si>
  <si>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</si>
  <si>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</si>
  <si>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</si>
  <si>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</si>
  <si>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</si>
  <si>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</si>
  <si>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</si>
  <si>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</si>
  <si>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</si>
  <si>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</si>
  <si>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</si>
  <si>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</si>
  <si>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</si>
  <si>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</si>
  <si>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</si>
  <si>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</si>
  <si>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</si>
  <si>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</si>
  <si>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</si>
  <si>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</si>
  <si>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</si>
  <si>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</si>
  <si>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</si>
  <si>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</si>
  <si>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</si>
  <si>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</si>
  <si>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</si>
  <si>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</si>
  <si>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</si>
  <si>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</si>
  <si>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</si>
  <si>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</si>
  <si>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</si>
  <si>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</si>
  <si>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</si>
  <si>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</si>
  <si>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</si>
  <si>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</si>
  <si>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</si>
  <si>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</si>
  <si>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</si>
  <si>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</si>
  <si>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</si>
  <si>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</si>
  <si>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</si>
  <si>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</si>
  <si>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</si>
  <si>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</si>
  <si>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</si>
  <si>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</si>
  <si>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</si>
  <si>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</si>
  <si>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</si>
  <si>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</si>
  <si>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</si>
  <si>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</si>
  <si>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</si>
  <si>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</si>
  <si>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</si>
  <si>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</si>
  <si>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</si>
  <si>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</si>
  <si>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</si>
  <si>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</si>
  <si>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</si>
  <si>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</si>
  <si>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</si>
  <si>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</si>
  <si>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</si>
  <si>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</si>
  <si>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</si>
  <si>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</si>
  <si>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</si>
  <si>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</si>
  <si>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</si>
  <si>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</si>
  <si>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</si>
  <si>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</si>
  <si>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</si>
  <si>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</si>
  <si>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</si>
  <si>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</si>
  <si>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</si>
  <si>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</si>
  <si>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</si>
  <si>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</si>
  <si>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</si>
  <si>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</si>
  <si>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</si>
  <si>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</si>
  <si>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</si>
  <si>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</si>
  <si>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</si>
  <si>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</si>
  <si>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</si>
  <si>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</si>
  <si>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</si>
  <si>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</si>
  <si>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</si>
  <si>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</si>
  <si>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</si>
  <si>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</si>
  <si>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</si>
  <si>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</si>
  <si>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</si>
  <si>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</si>
  <si>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</si>
  <si>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</si>
  <si>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</si>
  <si>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</si>
  <si>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</si>
  <si>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</si>
  <si>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</si>
  <si>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</si>
  <si>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</si>
  <si>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</si>
  <si>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</si>
  <si>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</si>
  <si>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</si>
  <si>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</si>
  <si>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</si>
  <si>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</si>
  <si>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</si>
  <si>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</si>
  <si>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</si>
  <si>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</si>
  <si>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</si>
  <si>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</si>
  <si>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</si>
  <si>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</si>
  <si>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</si>
  <si>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</si>
  <si>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</si>
  <si>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</si>
  <si>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</si>
  <si>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</si>
  <si>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</si>
  <si>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</si>
  <si>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</si>
  <si>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</si>
  <si>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</si>
  <si>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</si>
  <si>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</si>
  <si>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</si>
  <si>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</si>
  <si>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</si>
  <si>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</si>
  <si>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</si>
  <si>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</si>
  <si>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</si>
  <si>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</si>
  <si>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</si>
  <si>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</si>
  <si>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</si>
  <si>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</si>
  <si>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</si>
  <si>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</si>
  <si>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</si>
  <si>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</si>
  <si>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</si>
  <si>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</si>
  <si>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</si>
  <si>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</si>
  <si>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</si>
  <si>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</si>
  <si>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</si>
  <si>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</si>
  <si>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</si>
  <si>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</si>
  <si>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</si>
  <si>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</si>
  <si>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</si>
  <si>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</si>
  <si>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</si>
  <si>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</si>
  <si>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</si>
  <si>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</si>
  <si>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</si>
  <si>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</si>
  <si>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</si>
  <si>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</si>
  <si>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</si>
  <si>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</si>
  <si>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</si>
  <si>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</si>
  <si>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</si>
  <si>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</si>
  <si>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</si>
  <si>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</si>
  <si>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</si>
  <si>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</si>
  <si>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</si>
  <si>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</si>
  <si>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</si>
  <si>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</si>
  <si>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</si>
  <si>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</si>
  <si>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</si>
  <si>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</si>
  <si>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</si>
  <si>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</si>
  <si>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</si>
  <si>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</si>
  <si>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</si>
  <si>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</si>
  <si>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</si>
  <si>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</si>
  <si>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</si>
  <si>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</si>
  <si>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</si>
  <si>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</si>
  <si>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</si>
  <si>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</si>
  <si>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</si>
  <si>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</si>
  <si>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</si>
  <si>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</si>
  <si>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</si>
  <si>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</si>
  <si>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</si>
  <si>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</si>
  <si>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</si>
  <si>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</si>
  <si>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</si>
  <si>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</si>
  <si>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</si>
  <si>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</si>
  <si>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</si>
  <si>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</si>
  <si>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</si>
  <si>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</si>
  <si>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</si>
  <si>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</si>
  <si>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</si>
  <si>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</si>
  <si>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</si>
  <si>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</si>
  <si>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</si>
  <si>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</si>
  <si>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</si>
  <si>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</si>
  <si>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</si>
  <si>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</si>
  <si>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</si>
  <si>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</si>
  <si>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</si>
  <si>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</si>
  <si>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</si>
  <si>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</si>
  <si>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</si>
  <si>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</si>
  <si>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</si>
  <si>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</si>
  <si>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</si>
  <si>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</si>
  <si>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</si>
  <si>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</si>
  <si>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</si>
  <si>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</si>
  <si>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</si>
  <si>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</si>
  <si>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</si>
  <si>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</si>
  <si>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</si>
  <si>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</si>
  <si>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</si>
  <si>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</si>
  <si>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</si>
  <si>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</si>
  <si>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</si>
  <si>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</si>
  <si>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</si>
  <si>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</si>
  <si>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</si>
  <si>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</si>
  <si>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</si>
  <si>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</si>
  <si>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</si>
  <si>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</si>
  <si>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</si>
  <si>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</si>
  <si>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</si>
  <si>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</si>
  <si>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</si>
  <si>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</si>
  <si>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</si>
  <si>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</si>
  <si>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</si>
  <si>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</si>
  <si>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</si>
  <si>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</si>
  <si>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</si>
  <si>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</si>
  <si>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</si>
  <si>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</si>
  <si>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</si>
  <si>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</si>
  <si>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</si>
  <si>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</si>
  <si>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</si>
  <si>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</si>
  <si>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</si>
  <si>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</si>
  <si>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</si>
  <si>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</si>
  <si>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</si>
  <si>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</si>
  <si>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</si>
  <si>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</si>
  <si>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</si>
  <si>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</si>
  <si>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</si>
  <si>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</si>
  <si>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</si>
  <si>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</si>
  <si>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</si>
  <si>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</si>
  <si>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</si>
  <si>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</si>
  <si>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</si>
  <si>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</si>
  <si>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</si>
  <si>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</si>
  <si>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</si>
  <si>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</si>
  <si>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</si>
  <si>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</si>
  <si>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</si>
  <si>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</si>
  <si>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</si>
  <si>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</si>
  <si>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</si>
  <si>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</si>
  <si>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</si>
  <si>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</si>
  <si>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</si>
  <si>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</si>
  <si>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</si>
  <si>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</si>
  <si>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</si>
  <si>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</si>
  <si>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</si>
  <si>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</si>
  <si>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</si>
  <si>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</si>
  <si>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</si>
  <si>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</si>
  <si>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</si>
  <si>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</si>
  <si>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</si>
  <si>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</si>
  <si>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</si>
  <si>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</si>
  <si>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</si>
  <si>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</si>
  <si>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</si>
  <si>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</si>
  <si>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</si>
  <si>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</si>
  <si>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</si>
  <si>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</si>
  <si>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</si>
  <si>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</si>
  <si>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</si>
  <si>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</si>
  <si>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</si>
  <si>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</si>
  <si>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</si>
  <si>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</si>
  <si>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</si>
  <si>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</si>
  <si>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</si>
  <si>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</si>
  <si>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</si>
  <si>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</si>
  <si>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</si>
  <si>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</si>
  <si>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</si>
  <si>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</si>
  <si>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</si>
  <si>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</si>
  <si>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</si>
  <si>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</si>
  <si>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</si>
  <si>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</si>
  <si>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</si>
  <si>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</si>
  <si>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</si>
  <si>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</si>
  <si>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</si>
  <si>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</si>
  <si>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</si>
  <si>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</si>
  <si>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</si>
  <si>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</si>
  <si>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</si>
  <si>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</si>
  <si>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</si>
  <si>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</si>
  <si>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</si>
  <si>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</si>
  <si>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</si>
  <si>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</si>
  <si>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</si>
  <si>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</si>
  <si>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</si>
  <si>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</si>
  <si>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</si>
  <si>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</si>
  <si>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</si>
  <si>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</si>
  <si>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</si>
  <si>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</si>
  <si>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</si>
  <si>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</si>
  <si>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</si>
  <si>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</si>
  <si>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</si>
  <si>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</si>
  <si>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</si>
  <si>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</si>
  <si>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</si>
  <si>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</si>
  <si>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</si>
  <si>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</si>
  <si>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</si>
  <si>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</si>
  <si>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</si>
  <si>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</si>
  <si>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</si>
  <si>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</si>
  <si>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</si>
  <si>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</si>
  <si>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</si>
  <si>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</si>
  <si>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</si>
  <si>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</si>
  <si>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</si>
  <si>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</si>
  <si>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</si>
  <si>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</si>
  <si>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</si>
  <si>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</si>
  <si>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</si>
  <si>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</si>
  <si>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</si>
  <si>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</si>
  <si>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</si>
  <si>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</si>
  <si>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</si>
  <si>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</si>
  <si>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</si>
  <si>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</si>
  <si>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</si>
  <si>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</si>
  <si>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</si>
  <si>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</si>
  <si>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</si>
  <si>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</si>
  <si>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</si>
  <si>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</si>
  <si>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</si>
  <si>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</si>
  <si>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</si>
  <si>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</si>
  <si>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</si>
  <si>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</si>
  <si>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</si>
  <si>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</si>
  <si>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</si>
  <si>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</si>
  <si>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</si>
  <si>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</si>
  <si>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</si>
  <si>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</si>
  <si>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</si>
  <si>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</si>
  <si>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</si>
  <si>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</si>
  <si>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</si>
  <si>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</si>
  <si>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</si>
  <si>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</si>
  <si>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</si>
  <si>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</si>
  <si>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</si>
  <si>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</si>
  <si>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</si>
  <si>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</si>
  <si>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</si>
  <si>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</si>
  <si>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</si>
  <si>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</si>
  <si>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</si>
  <si>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</si>
  <si>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</si>
  <si>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</si>
  <si>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</si>
  <si>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</si>
  <si>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</si>
  <si>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</si>
  <si>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</si>
  <si>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</si>
  <si>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</si>
  <si>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</si>
  <si>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</si>
  <si>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</si>
  <si>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</si>
  <si>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</si>
  <si>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</si>
  <si>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</si>
  <si>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</si>
  <si>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</si>
  <si>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</si>
  <si>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</si>
  <si>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</si>
  <si>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</si>
  <si>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</si>
  <si>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</si>
  <si>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</si>
  <si>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</si>
  <si>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</si>
  <si>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</si>
  <si>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</si>
  <si>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</si>
  <si>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</si>
  <si>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</si>
  <si>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</si>
  <si>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</si>
  <si>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</si>
  <si>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</si>
  <si>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</si>
  <si>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</si>
  <si>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</si>
  <si>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</si>
  <si>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</si>
  <si>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</si>
  <si>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</si>
  <si>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</si>
  <si>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</si>
  <si>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</si>
  <si>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</si>
  <si>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</si>
  <si>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</si>
  <si>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</si>
  <si>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</si>
  <si>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</si>
  <si>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</si>
  <si>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</si>
  <si>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</si>
  <si>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</si>
  <si>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</si>
  <si>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</si>
  <si>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</si>
  <si>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</si>
  <si>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</si>
  <si>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</si>
  <si>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</si>
  <si>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</si>
  <si>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</si>
  <si>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</si>
  <si>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</si>
  <si>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</si>
  <si>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</si>
  <si>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</si>
  <si>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</si>
  <si>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</si>
  <si>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</si>
  <si>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</si>
  <si>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</si>
  <si>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</si>
  <si>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</si>
  <si>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</si>
  <si>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</si>
  <si>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</si>
  <si>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</si>
  <si>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</si>
  <si>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</si>
  <si>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</si>
  <si>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</si>
  <si>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</si>
  <si>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</si>
  <si>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</si>
  <si>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</si>
  <si>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</si>
  <si>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</si>
  <si>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</si>
  <si>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</si>
  <si>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</si>
  <si>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</si>
  <si>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</si>
  <si>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</si>
  <si>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</si>
  <si>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</si>
  <si>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</si>
  <si>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</si>
  <si>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</si>
  <si>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</si>
  <si>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</si>
  <si>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</si>
  <si>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</si>
  <si>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</si>
  <si>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</si>
  <si>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</si>
  <si>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</si>
  <si>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</si>
  <si>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</si>
  <si>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</si>
  <si>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</si>
  <si>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</si>
  <si>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</si>
  <si>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</si>
  <si>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</si>
  <si>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</si>
  <si>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</si>
  <si>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</si>
  <si>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</si>
  <si>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</si>
  <si>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</si>
  <si>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</si>
  <si>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</si>
  <si>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</si>
  <si>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</si>
  <si>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</si>
  <si>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</si>
  <si>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</si>
  <si>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</si>
  <si>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</si>
  <si>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</si>
  <si>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</si>
  <si>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</si>
  <si>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</si>
  <si>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</si>
  <si>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</si>
  <si>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</si>
  <si>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</si>
  <si>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</si>
  <si>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</si>
  <si>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</si>
  <si>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</si>
  <si>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</si>
  <si>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</si>
  <si>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</si>
  <si>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</si>
  <si>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</si>
  <si>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</si>
  <si>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</si>
  <si>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</si>
  <si>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</si>
  <si>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</si>
  <si>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</si>
  <si>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</si>
  <si>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</si>
  <si>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</si>
  <si>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</si>
  <si>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</si>
  <si>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</si>
  <si>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</si>
  <si>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</si>
  <si>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</si>
  <si>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</si>
  <si>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</si>
  <si>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</si>
  <si>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</si>
  <si>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</si>
  <si>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</si>
  <si>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</si>
  <si>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</si>
  <si>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</si>
  <si>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</si>
  <si>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</si>
  <si>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</si>
  <si>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</si>
  <si>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</si>
  <si>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</si>
  <si>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</si>
  <si>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</si>
  <si>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</si>
  <si>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</si>
  <si>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</si>
  <si>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</si>
  <si>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</si>
  <si>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</si>
  <si>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</si>
  <si>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</si>
  <si>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</si>
  <si>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</si>
  <si>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</si>
  <si>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</si>
  <si>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</si>
  <si>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</si>
  <si>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</si>
  <si>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</si>
  <si>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</si>
  <si>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</si>
  <si>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</si>
  <si>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</si>
  <si>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</si>
  <si>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</si>
  <si>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</si>
  <si>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</si>
  <si>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</si>
  <si>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</si>
  <si>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</si>
  <si>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</si>
  <si>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</si>
  <si>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</si>
  <si>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</si>
  <si>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</si>
  <si>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</si>
  <si>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</si>
  <si>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</si>
  <si>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</si>
  <si>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</si>
  <si>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</si>
  <si>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</si>
  <si>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</si>
  <si>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</si>
  <si>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</si>
  <si>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</si>
  <si>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</si>
  <si>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</si>
  <si>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</si>
  <si>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</si>
  <si>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</si>
  <si>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</si>
  <si>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</si>
  <si>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</si>
  <si>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</si>
  <si>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</si>
  <si>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</si>
  <si>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</si>
  <si>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</si>
  <si>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</si>
  <si>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</si>
  <si>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</si>
  <si>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</si>
  <si>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</si>
  <si>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</si>
  <si>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</si>
  <si>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</si>
  <si>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</si>
  <si>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</si>
  <si>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</si>
  <si>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</si>
  <si>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</si>
  <si>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</si>
  <si>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</si>
  <si>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</si>
  <si>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</si>
  <si>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</si>
  <si>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</si>
  <si>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</si>
  <si>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</si>
  <si>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</si>
  <si>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</si>
  <si>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</si>
  <si>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</si>
  <si>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</si>
  <si>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</si>
  <si>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</si>
  <si>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</si>
  <si>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</si>
  <si>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</si>
  <si>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</si>
  <si>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</si>
  <si>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</si>
  <si>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</si>
  <si>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</si>
  <si>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</si>
  <si>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</si>
  <si>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</si>
  <si>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</si>
  <si>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</si>
  <si>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</si>
  <si>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</si>
  <si>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</si>
  <si>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</si>
  <si>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</si>
  <si>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</si>
  <si>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</si>
  <si>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</si>
  <si>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</si>
  <si>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</si>
  <si>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</si>
  <si>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</si>
  <si>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</si>
  <si>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</si>
  <si>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</si>
  <si>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</si>
  <si>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</si>
  <si>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</si>
  <si>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</si>
  <si>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</si>
  <si>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</si>
  <si>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</si>
  <si>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</si>
  <si>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</si>
  <si>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</si>
  <si>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</si>
  <si>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</si>
  <si>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</si>
  <si>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</si>
  <si>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</si>
  <si>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</si>
  <si>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</si>
  <si>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</si>
  <si>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</si>
  <si>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</si>
  <si>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</si>
  <si>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</si>
  <si>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</si>
  <si>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</si>
  <si>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</si>
  <si>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</si>
  <si>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</si>
  <si>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</si>
  <si>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</si>
  <si>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</si>
  <si>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</si>
  <si>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</si>
  <si>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</si>
  <si>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</si>
  <si>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</si>
  <si>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</si>
  <si>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</si>
  <si>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</si>
  <si>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</si>
  <si>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</si>
  <si>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</si>
  <si>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</si>
  <si>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</si>
  <si>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</si>
  <si>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</si>
  <si>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</si>
  <si>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</si>
  <si>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</si>
  <si>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</si>
  <si>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</si>
  <si>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</si>
  <si>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</si>
  <si>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</si>
  <si>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</si>
  <si>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</si>
  <si>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</si>
  <si>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</si>
  <si>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</si>
  <si>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</si>
  <si>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</si>
  <si>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</si>
  <si>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</si>
  <si>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</si>
  <si>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</si>
  <si>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</si>
  <si>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</si>
  <si>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</si>
  <si>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</si>
  <si>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</si>
  <si>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</si>
  <si>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</si>
  <si>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</si>
  <si>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</si>
  <si>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</si>
  <si>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</si>
  <si>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</si>
  <si>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</si>
  <si>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</si>
  <si>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</si>
  <si>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</si>
  <si>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</si>
  <si>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</si>
  <si>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</si>
  <si>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</si>
  <si>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</si>
  <si>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</si>
  <si>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</si>
  <si>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</si>
  <si>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</si>
  <si>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</si>
  <si>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</si>
  <si>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</si>
  <si>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</si>
  <si>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</si>
  <si>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</si>
  <si>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</si>
  <si>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</si>
  <si>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</si>
  <si>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</si>
  <si>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</si>
  <si>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</si>
  <si>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</si>
  <si>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</si>
  <si>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</si>
  <si>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</si>
  <si>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</si>
  <si>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</si>
  <si>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</si>
  <si>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</si>
  <si>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</si>
  <si>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</si>
  <si>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</si>
  <si>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</si>
  <si>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</si>
  <si>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</si>
  <si>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</si>
  <si>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</si>
  <si>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</si>
  <si>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</si>
  <si>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</si>
  <si>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</si>
  <si>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</si>
  <si>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</si>
  <si>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</si>
  <si>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</si>
  <si>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</si>
  <si>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</si>
  <si>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</si>
  <si>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</si>
  <si>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</si>
  <si>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</si>
  <si>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</si>
  <si>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</si>
  <si>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</si>
  <si>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</si>
  <si>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</si>
  <si>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</si>
  <si>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</si>
  <si>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</si>
  <si>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</si>
  <si>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</si>
  <si>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</si>
  <si>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</si>
  <si>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</si>
  <si>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</si>
  <si>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</si>
  <si>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</si>
  <si>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</si>
  <si>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</si>
  <si>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</si>
  <si>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</si>
  <si>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</si>
  <si>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</si>
  <si>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</si>
  <si>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</si>
  <si>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</si>
  <si>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</si>
  <si>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</si>
  <si>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</si>
  <si>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</si>
  <si>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</si>
  <si>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</si>
  <si>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</si>
  <si>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</si>
  <si>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</si>
  <si>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</si>
  <si>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</si>
  <si>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</si>
  <si>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</si>
  <si>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</si>
  <si>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</si>
  <si>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</si>
  <si>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</si>
  <si>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</si>
  <si>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</si>
  <si>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</si>
  <si>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</si>
  <si>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</si>
  <si>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</si>
  <si>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</si>
  <si>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</si>
  <si>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</si>
  <si>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</si>
  <si>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</si>
  <si>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</si>
  <si>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</si>
  <si>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</si>
  <si>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</si>
  <si>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</si>
  <si>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</si>
  <si>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</si>
  <si>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</si>
  <si>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</si>
  <si>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</si>
  <si>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</si>
  <si>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</si>
  <si>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</si>
  <si>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</si>
  <si>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</si>
  <si>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</si>
  <si>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</si>
  <si>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</si>
  <si>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</si>
  <si>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</si>
  <si>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</si>
  <si>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</si>
  <si>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</si>
  <si>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</si>
  <si>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</si>
  <si>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</si>
  <si>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</si>
  <si>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</si>
  <si>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</si>
  <si>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</si>
  <si>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</si>
  <si>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</si>
  <si>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</si>
  <si>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</si>
  <si>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</si>
  <si>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</si>
  <si>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</si>
  <si>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</si>
  <si>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</si>
  <si>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</si>
  <si>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</si>
  <si>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</si>
  <si>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</si>
  <si>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</si>
  <si>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</si>
  <si>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</si>
  <si>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</si>
  <si>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</si>
  <si>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</si>
  <si>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</si>
  <si>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</si>
  <si>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</si>
  <si>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</si>
  <si>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</si>
  <si>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</si>
  <si>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</si>
  <si>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</si>
  <si>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</si>
  <si>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</si>
  <si>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</si>
  <si>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</si>
  <si>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</si>
  <si>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</si>
  <si>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</si>
  <si>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</si>
  <si>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</si>
  <si>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</si>
  <si>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</si>
  <si>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</si>
  <si>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</si>
  <si>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</si>
  <si>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</si>
  <si>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</si>
  <si>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</si>
  <si>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</si>
  <si>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</si>
  <si>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</si>
  <si>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</si>
  <si>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</si>
  <si>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</si>
  <si>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</si>
  <si>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</si>
  <si>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</si>
  <si>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</si>
  <si>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</si>
  <si>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</si>
  <si>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</si>
  <si>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</si>
  <si>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</si>
  <si>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</si>
  <si>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</si>
  <si>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</si>
  <si>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</si>
  <si>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</si>
  <si>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</si>
  <si>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</si>
  <si>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</si>
  <si>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</si>
  <si>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</si>
  <si>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</si>
  <si>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</si>
  <si>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</si>
  <si>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</si>
  <si>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</si>
  <si>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</si>
  <si>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</si>
  <si>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</si>
  <si>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</si>
  <si>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</si>
  <si>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</si>
  <si>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</si>
  <si>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</si>
  <si>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</si>
  <si>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</si>
  <si>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</si>
  <si>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</si>
  <si>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</si>
  <si>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</si>
  <si>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</si>
  <si>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</si>
  <si>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</si>
  <si>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</si>
  <si>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</si>
  <si>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</si>
  <si>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</si>
  <si>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</si>
  <si>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</si>
  <si>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</si>
  <si>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</si>
  <si>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</si>
  <si>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</si>
  <si>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</si>
  <si>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</si>
  <si>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</si>
  <si>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</si>
  <si>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</si>
  <si>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</si>
  <si>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</si>
  <si>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</si>
  <si>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</si>
  <si>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</si>
  <si>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</si>
  <si>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</si>
  <si>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</si>
  <si>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</si>
  <si>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</si>
  <si>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</si>
  <si>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</si>
  <si>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</si>
  <si>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</si>
  <si>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</si>
  <si>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</si>
  <si>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</si>
  <si>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</si>
  <si>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</si>
  <si>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</si>
  <si>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</si>
  <si>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</si>
  <si>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</si>
  <si>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</si>
  <si>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</si>
  <si>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</si>
  <si>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</si>
  <si>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</si>
  <si>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</si>
  <si>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</si>
  <si>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</si>
  <si>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</si>
  <si>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</si>
  <si>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</si>
  <si>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</si>
  <si>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</si>
  <si>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</si>
  <si>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</si>
  <si>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</si>
  <si>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</si>
  <si>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</si>
  <si>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</si>
  <si>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</si>
  <si>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</si>
  <si>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</si>
  <si>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</si>
  <si>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</si>
  <si>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</si>
  <si>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</si>
  <si>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</si>
  <si>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</si>
  <si>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</si>
  <si>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</si>
  <si>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</si>
  <si>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</si>
  <si>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</si>
  <si>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</si>
  <si>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</si>
  <si>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</si>
  <si>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</si>
  <si>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</si>
  <si>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</si>
  <si>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</si>
  <si>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</si>
  <si>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</si>
  <si>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</si>
  <si>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</si>
  <si>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</si>
  <si>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</si>
  <si>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</si>
  <si>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</si>
  <si>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</si>
  <si>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</si>
  <si>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</si>
  <si>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</si>
  <si>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</si>
  <si>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</si>
  <si>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</si>
  <si>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</si>
  <si>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</si>
  <si>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</si>
  <si>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</si>
  <si>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</si>
  <si>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</si>
  <si>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</si>
  <si>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</si>
  <si>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</si>
  <si>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</si>
  <si>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</si>
  <si>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</si>
  <si>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</si>
  <si>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</si>
  <si>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</si>
  <si>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</si>
  <si>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</si>
  <si>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</si>
  <si>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</si>
  <si>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</si>
  <si>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</si>
  <si>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</si>
  <si>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</si>
  <si>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</si>
  <si>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</si>
  <si>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</si>
  <si>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</si>
  <si>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</si>
  <si>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</si>
  <si>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</si>
  <si>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</si>
  <si>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</si>
  <si>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</si>
  <si>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</si>
  <si>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</si>
  <si>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</si>
  <si>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</si>
  <si>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</si>
  <si>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</si>
  <si>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</si>
  <si>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</si>
  <si>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</si>
  <si>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</si>
  <si>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</si>
  <si>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</si>
  <si>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</si>
  <si>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</si>
  <si>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</si>
  <si>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</si>
  <si>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</si>
  <si>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</si>
  <si>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</si>
  <si>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</si>
  <si>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</si>
  <si>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</si>
  <si>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</si>
  <si>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</si>
  <si>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</si>
  <si>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</si>
  <si>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</si>
  <si>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</si>
  <si>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</si>
  <si>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</si>
  <si>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</si>
  <si>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</si>
  <si>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</si>
  <si>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</si>
  <si>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</si>
  <si>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</si>
  <si>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</si>
  <si>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</si>
  <si>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</si>
  <si>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</si>
  <si>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</si>
  <si>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</si>
  <si>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</si>
  <si>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</si>
  <si>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</si>
  <si>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</si>
  <si>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</si>
  <si>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</si>
  <si>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</si>
  <si>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</si>
  <si>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</si>
  <si>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</si>
  <si>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</si>
  <si>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</si>
  <si>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</si>
  <si>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</si>
  <si>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</si>
  <si>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</si>
  <si>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</si>
  <si>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</si>
  <si>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</si>
  <si>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</si>
  <si>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</si>
  <si>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</si>
  <si>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</si>
  <si>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</si>
  <si>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</si>
  <si>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</si>
  <si>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</si>
  <si>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</si>
  <si>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</si>
  <si>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</si>
  <si>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</si>
  <si>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</si>
  <si>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</si>
  <si>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</si>
  <si>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</si>
  <si>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</si>
  <si>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</si>
  <si>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</si>
  <si>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</si>
  <si>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</si>
  <si>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</si>
  <si>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</si>
  <si>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</si>
  <si>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</si>
  <si>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</si>
  <si>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</si>
  <si>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</si>
  <si>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</si>
  <si>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</si>
  <si>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</si>
  <si>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</si>
  <si>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</si>
  <si>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</si>
  <si>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</si>
  <si>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</si>
  <si>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</si>
  <si>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</si>
  <si>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</si>
  <si>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</si>
  <si>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</si>
  <si>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</si>
  <si>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</si>
  <si>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</si>
  <si>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</si>
  <si>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</si>
  <si>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</si>
  <si>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</si>
  <si>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</si>
  <si>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</si>
  <si>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</si>
  <si>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</si>
  <si>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</si>
  <si>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</si>
  <si>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</si>
  <si>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</si>
  <si>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</si>
  <si>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</si>
  <si>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</si>
  <si>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</si>
  <si>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</si>
  <si>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</si>
  <si>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</si>
  <si>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</si>
  <si>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</si>
  <si>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</si>
  <si>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</si>
  <si>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</si>
  <si>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</si>
  <si>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</si>
  <si>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</si>
  <si>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</si>
  <si>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</si>
  <si>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</si>
  <si>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</si>
  <si>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</si>
  <si>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</si>
  <si>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</si>
  <si>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</si>
  <si>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</si>
  <si>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</si>
  <si>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</si>
  <si>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</si>
  <si>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</si>
  <si>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</si>
  <si>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</si>
  <si>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</si>
  <si>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</si>
  <si>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</si>
  <si>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</si>
  <si>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</si>
  <si>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</si>
  <si>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</si>
  <si>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</si>
  <si>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</si>
  <si>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</si>
  <si>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</si>
  <si>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</si>
  <si>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</si>
  <si>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</si>
  <si>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</si>
  <si>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</si>
  <si>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</si>
  <si>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</si>
  <si>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</si>
  <si>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</si>
  <si>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</si>
  <si>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</si>
  <si>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</si>
  <si>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</si>
  <si>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</si>
  <si>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</si>
  <si>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</si>
  <si>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</si>
  <si>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</si>
  <si>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</si>
  <si>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</si>
  <si>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</si>
  <si>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</si>
  <si>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</si>
  <si>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</si>
  <si>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</si>
  <si>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</si>
  <si>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</si>
  <si>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</si>
  <si>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</si>
  <si>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</si>
  <si>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</si>
  <si>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</si>
  <si>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</si>
  <si>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</si>
  <si>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</si>
  <si>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</si>
  <si>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</si>
  <si>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</si>
  <si>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</si>
  <si>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</si>
  <si>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</si>
  <si>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</si>
  <si>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</si>
  <si>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</si>
  <si>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</si>
  <si>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</si>
  <si>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</si>
  <si>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</si>
  <si>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</si>
  <si>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</si>
  <si>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</si>
  <si>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</si>
  <si>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</si>
  <si>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</si>
  <si>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</si>
  <si>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</si>
  <si>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</si>
  <si>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</si>
  <si>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</si>
  <si>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</si>
  <si>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</si>
  <si>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</si>
  <si>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</si>
  <si>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</si>
  <si>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</si>
  <si>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</si>
  <si>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</si>
  <si>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</si>
  <si>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</si>
  <si>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</si>
  <si>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</si>
  <si>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</si>
  <si>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</si>
  <si>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</si>
  <si>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</si>
  <si>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</si>
  <si>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</si>
  <si>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</si>
  <si>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</si>
  <si>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</si>
  <si>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</si>
  <si>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</si>
  <si>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</si>
  <si>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</si>
  <si>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</si>
  <si>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</si>
  <si>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</si>
  <si>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</si>
  <si>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</si>
  <si>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</si>
  <si>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</si>
  <si>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</si>
  <si>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</si>
  <si>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</si>
  <si>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</si>
  <si>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</si>
  <si>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</si>
  <si>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</si>
  <si>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</si>
  <si>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</si>
  <si>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</si>
  <si>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</si>
  <si>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</si>
  <si>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</si>
  <si>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</si>
  <si>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</si>
  <si>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</si>
  <si>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</si>
  <si>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</si>
  <si>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</si>
  <si>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</si>
  <si>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</si>
  <si>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</si>
  <si>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</si>
  <si>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</si>
  <si>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</si>
  <si>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</si>
  <si>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</si>
  <si>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</si>
  <si>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</si>
  <si>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</si>
  <si>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</si>
  <si>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</si>
  <si>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</si>
  <si>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</si>
  <si>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</si>
  <si>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</si>
  <si>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</si>
  <si>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</si>
  <si>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</si>
  <si>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</si>
  <si>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</si>
  <si>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</si>
  <si>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</si>
  <si>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</si>
  <si>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</si>
  <si>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</si>
  <si>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</si>
  <si>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</si>
  <si>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</si>
  <si>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</si>
  <si>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</si>
  <si>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</si>
  <si>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</si>
  <si>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</si>
  <si>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</si>
  <si>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</si>
  <si>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</si>
  <si>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</si>
  <si>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</si>
  <si>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</si>
  <si>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</si>
  <si>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</si>
  <si>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</si>
  <si>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</si>
  <si>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</si>
  <si>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</si>
  <si>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</si>
  <si>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</si>
  <si>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</si>
  <si>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</si>
  <si>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</si>
  <si>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</si>
  <si>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</si>
  <si>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</si>
  <si>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</si>
  <si>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</si>
  <si>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</si>
  <si>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</si>
  <si>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</si>
  <si>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</si>
  <si>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</si>
  <si>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</si>
  <si>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</si>
  <si>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</si>
  <si>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</si>
  <si>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</si>
  <si>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</si>
  <si>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</si>
  <si>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</si>
  <si>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</si>
  <si>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</si>
  <si>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</si>
  <si>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</si>
  <si>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</si>
  <si>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</si>
  <si>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</si>
  <si>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</si>
  <si>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</si>
  <si>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</si>
  <si>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</si>
  <si>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</si>
  <si>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</si>
  <si>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</si>
  <si>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</si>
  <si>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</si>
  <si>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</si>
  <si>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</si>
  <si>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</si>
  <si>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</si>
  <si>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</si>
  <si>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</si>
  <si>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</si>
  <si>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</si>
  <si>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</si>
  <si>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</si>
  <si>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</si>
  <si>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</si>
  <si>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</si>
  <si>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</si>
  <si>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</si>
  <si>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</si>
  <si>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</si>
  <si>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</si>
  <si>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</si>
  <si>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</si>
  <si>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</si>
  <si>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</si>
  <si>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</si>
  <si>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</si>
  <si>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</si>
  <si>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</si>
  <si>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</si>
  <si>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</si>
  <si>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</si>
  <si>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</si>
  <si>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</si>
  <si>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</si>
  <si>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</si>
  <si>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</si>
  <si>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</si>
  <si>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</si>
  <si>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</si>
  <si>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</si>
  <si>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</si>
  <si>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</si>
  <si>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</si>
  <si>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</si>
  <si>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</si>
  <si>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</si>
  <si>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</si>
  <si>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</si>
  <si>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</si>
  <si>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</si>
  <si>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</si>
  <si>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</si>
  <si>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</si>
  <si>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</si>
  <si>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</si>
  <si>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</si>
  <si>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</si>
  <si>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</si>
  <si>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</si>
  <si>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</si>
  <si>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</si>
  <si>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</si>
  <si>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</si>
  <si>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</si>
  <si>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</si>
  <si>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</si>
  <si>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</si>
  <si>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</si>
  <si>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</si>
  <si>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</si>
  <si>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</si>
  <si>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</si>
  <si>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</si>
  <si>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</si>
  <si>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</si>
  <si>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</si>
  <si>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</si>
  <si>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</si>
  <si>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</si>
  <si>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</si>
  <si>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</si>
  <si>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</si>
  <si>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</si>
  <si>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</si>
  <si>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</si>
  <si>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</si>
  <si>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</si>
  <si>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</si>
  <si>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</si>
  <si>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</si>
  <si>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</si>
  <si>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</si>
  <si>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</si>
  <si>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</si>
  <si>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</si>
  <si>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</si>
  <si>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</si>
  <si>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</si>
  <si>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</si>
  <si>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</si>
  <si>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</si>
  <si>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</si>
  <si>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</si>
  <si>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</si>
  <si>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</si>
  <si>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</si>
  <si>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</si>
  <si>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</si>
  <si>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</si>
  <si>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</si>
  <si>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</si>
  <si>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</si>
  <si>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</si>
  <si>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</si>
  <si>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</si>
  <si>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</si>
  <si>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</si>
  <si>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</si>
  <si>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</si>
  <si>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</si>
  <si>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</si>
  <si>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</si>
  <si>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</si>
  <si>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</si>
  <si>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</si>
  <si>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</si>
  <si>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</si>
  <si>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</si>
  <si>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</si>
  <si>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</si>
  <si>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</si>
  <si>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</si>
  <si>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</si>
  <si>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</si>
  <si>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</si>
  <si>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</si>
  <si>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</si>
  <si>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</si>
  <si>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</si>
  <si>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</si>
  <si>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</si>
  <si>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</si>
  <si>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</si>
  <si>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</si>
  <si>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</si>
  <si>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</si>
  <si>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</si>
  <si>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</si>
  <si>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</si>
  <si>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</si>
  <si>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</si>
  <si>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</si>
  <si>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</si>
  <si>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</si>
  <si>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</si>
  <si>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</si>
  <si>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</si>
  <si>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</si>
  <si>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</si>
  <si>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</si>
  <si>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</si>
  <si>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</si>
  <si>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</si>
  <si>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</si>
  <si>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</si>
  <si>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</si>
  <si>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</si>
  <si>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</si>
  <si>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</si>
  <si>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</si>
  <si>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</si>
  <si>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</si>
  <si>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</si>
  <si>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</si>
  <si>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</si>
  <si>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</si>
  <si>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</si>
  <si>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</si>
  <si>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</si>
  <si>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</si>
  <si>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</si>
  <si>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</si>
  <si>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</si>
  <si>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</si>
  <si>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</si>
  <si>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</si>
  <si>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</si>
  <si>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</si>
  <si>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</si>
  <si>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</si>
  <si>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</si>
  <si>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</si>
  <si>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</si>
  <si>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</si>
  <si>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</si>
  <si>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</si>
  <si>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</si>
  <si>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</si>
  <si>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</si>
  <si>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</si>
  <si>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</si>
  <si>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</si>
  <si>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</si>
  <si>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</si>
  <si>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</si>
  <si>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</si>
  <si>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</si>
  <si>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</si>
  <si>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</si>
  <si>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</si>
  <si>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</si>
  <si>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</si>
  <si>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</si>
  <si>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</si>
  <si>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</si>
  <si>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</si>
  <si>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</si>
  <si>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</si>
  <si>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</si>
  <si>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</si>
  <si>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</si>
  <si>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</si>
  <si>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</si>
  <si>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</si>
  <si>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</si>
  <si>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</si>
  <si>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</si>
  <si>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</si>
  <si>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</si>
  <si>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</si>
  <si>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</si>
  <si>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</si>
  <si>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</si>
  <si>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</si>
  <si>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</si>
  <si>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</si>
  <si>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</si>
  <si>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</si>
  <si>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</si>
  <si>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</si>
  <si>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</si>
  <si>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</si>
  <si>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</si>
  <si>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</si>
  <si>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</si>
  <si>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</si>
  <si>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</si>
  <si>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</si>
  <si>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</si>
  <si>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</si>
  <si>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</si>
  <si>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</si>
  <si>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</si>
  <si>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</si>
  <si>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</si>
  <si>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</si>
  <si>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</si>
  <si>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</si>
  <si>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</si>
  <si>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</si>
  <si>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</si>
  <si>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</si>
  <si>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</si>
  <si>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</si>
  <si>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</si>
  <si>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</si>
  <si>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</si>
  <si>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</si>
  <si>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</si>
  <si>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</si>
  <si>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</si>
  <si>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</si>
  <si>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</si>
  <si>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</si>
  <si>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</si>
  <si>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</si>
  <si>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</si>
  <si>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</si>
  <si>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</si>
  <si>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</si>
  <si>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</si>
  <si>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</si>
  <si>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</si>
  <si>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</si>
  <si>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</si>
  <si>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</si>
  <si>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</si>
  <si>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</si>
  <si>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</si>
  <si>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</si>
  <si>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</si>
  <si>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</si>
  <si>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</si>
  <si>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</si>
  <si>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</si>
  <si>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</si>
  <si>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</si>
  <si>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</si>
  <si>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</si>
  <si>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</si>
  <si>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</si>
  <si>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</si>
  <si>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</si>
  <si>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</si>
  <si>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</si>
  <si>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</si>
  <si>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</si>
  <si>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</si>
  <si>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</si>
  <si>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</si>
  <si>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</si>
  <si>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</si>
  <si>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</si>
  <si>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</si>
  <si>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</si>
  <si>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</si>
  <si>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</si>
  <si>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</si>
  <si>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</si>
  <si>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</si>
  <si>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</si>
  <si>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</si>
  <si>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</si>
  <si>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</si>
  <si>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</si>
  <si>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</si>
  <si>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</si>
  <si>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</si>
  <si>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</si>
  <si>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</si>
  <si>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</si>
  <si>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</si>
  <si>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</si>
  <si>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</si>
  <si>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</si>
  <si>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</si>
  <si>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</si>
  <si>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</si>
  <si>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</si>
  <si>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</si>
  <si>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</si>
  <si>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</si>
  <si>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</si>
  <si>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</si>
  <si>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</si>
  <si>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</si>
  <si>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</si>
  <si>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</si>
  <si>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</si>
  <si>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</si>
  <si>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</si>
  <si>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</si>
  <si>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</si>
  <si>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</si>
  <si>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</si>
  <si>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</si>
  <si>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</si>
  <si>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</si>
  <si>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</si>
  <si>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</si>
  <si>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</si>
  <si>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</si>
  <si>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</si>
  <si>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</si>
  <si>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</si>
  <si>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</si>
  <si>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</si>
  <si>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</si>
  <si>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</si>
  <si>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</si>
  <si>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</si>
  <si>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</si>
  <si>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</si>
  <si>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</si>
  <si>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</si>
  <si>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</si>
  <si>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</si>
  <si>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</si>
  <si>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</si>
  <si>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</si>
  <si>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</si>
  <si>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</si>
  <si>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</si>
  <si>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</si>
  <si>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</si>
  <si>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</si>
  <si>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</si>
  <si>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</si>
  <si>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</si>
  <si>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</si>
  <si>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</si>
  <si>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</si>
  <si>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</si>
  <si>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</si>
  <si>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</si>
  <si>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</si>
  <si>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</si>
  <si>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</si>
  <si>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</si>
  <si>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</si>
  <si>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</si>
  <si>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</si>
  <si>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</si>
  <si>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</si>
  <si>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</si>
  <si>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</si>
  <si>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</si>
  <si>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</si>
  <si>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</si>
  <si>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</si>
  <si>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</si>
  <si>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</si>
  <si>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</si>
  <si>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</si>
  <si>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</si>
  <si>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</si>
  <si>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</si>
  <si>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</si>
  <si>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</si>
  <si>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</si>
  <si>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</si>
  <si>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</si>
  <si>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</si>
  <si>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</si>
  <si>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</si>
  <si>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</si>
  <si>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</si>
  <si>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</si>
  <si>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</si>
  <si>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</si>
  <si>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</si>
  <si>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</si>
  <si>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</si>
  <si>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</si>
  <si>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</si>
  <si>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</si>
  <si>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</si>
  <si>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</si>
  <si>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</si>
  <si>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</si>
  <si>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</si>
  <si>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</si>
  <si>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</si>
  <si>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</si>
  <si>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</si>
  <si>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</si>
  <si>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</si>
  <si>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</si>
  <si>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</si>
  <si>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</si>
  <si>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</si>
  <si>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</si>
  <si>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</si>
  <si>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</si>
  <si>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</si>
  <si>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</si>
  <si>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</si>
  <si>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</si>
  <si>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</si>
  <si>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</si>
  <si>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</si>
  <si>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</si>
  <si>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</si>
  <si>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</si>
  <si>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</si>
  <si>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</si>
  <si>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</si>
  <si>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</si>
  <si>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</si>
  <si>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</si>
  <si>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</si>
  <si>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</si>
  <si>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</si>
  <si>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</si>
  <si>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</si>
  <si>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</si>
  <si>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</si>
  <si>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</si>
  <si>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</si>
  <si>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</si>
  <si>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</si>
  <si>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</si>
  <si>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</si>
  <si>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</si>
  <si>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</si>
  <si>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</si>
  <si>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</si>
  <si>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</si>
  <si>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</si>
  <si>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</si>
  <si>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</si>
  <si>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</si>
  <si>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</si>
  <si>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</si>
  <si>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</si>
  <si>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</si>
  <si>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</si>
  <si>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</si>
  <si>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</si>
  <si>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</si>
  <si>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</si>
  <si>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</si>
  <si>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</si>
  <si>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</si>
  <si>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</si>
  <si>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</si>
  <si>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</si>
  <si>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</si>
  <si>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</si>
  <si>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</si>
  <si>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</si>
  <si>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</si>
  <si>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</si>
  <si>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</si>
  <si>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</si>
  <si>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</si>
  <si>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</si>
  <si>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</si>
  <si>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</si>
  <si>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</si>
  <si>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</si>
  <si>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</si>
  <si>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</si>
  <si>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</si>
  <si>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</si>
  <si>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</si>
  <si>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</si>
  <si>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</si>
  <si>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</si>
  <si>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</si>
  <si>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</si>
  <si>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</si>
  <si>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</si>
  <si>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</si>
  <si>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</si>
  <si>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</si>
  <si>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</si>
  <si>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</si>
  <si>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</si>
  <si>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</si>
  <si>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</si>
  <si>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</si>
  <si>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</si>
  <si>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</si>
  <si>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</si>
  <si>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</si>
  <si>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</si>
  <si>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</si>
  <si>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</si>
  <si>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</si>
  <si>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</si>
  <si>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</si>
  <si>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</si>
  <si>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</si>
  <si>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</si>
  <si>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</si>
  <si>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</si>
  <si>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</si>
  <si>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</si>
  <si>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</si>
  <si>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</si>
  <si>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</si>
  <si>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</si>
  <si>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</si>
  <si>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</si>
  <si>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</si>
  <si>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</si>
  <si>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</si>
  <si>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</si>
  <si>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</si>
  <si>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</si>
  <si>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</si>
  <si>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</si>
  <si>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</si>
  <si>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</si>
  <si>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</si>
  <si>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</si>
  <si>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</si>
  <si>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</si>
  <si>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</si>
  <si>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</si>
  <si>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</si>
  <si>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</si>
  <si>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</si>
  <si>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</si>
  <si>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</si>
  <si>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</si>
  <si>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</si>
  <si>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</si>
  <si>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</si>
  <si>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</si>
  <si>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</si>
  <si>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</si>
  <si>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</si>
  <si>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</si>
  <si>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</si>
  <si>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</si>
  <si>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</si>
  <si>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</si>
  <si>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</si>
  <si>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</si>
  <si>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</si>
  <si>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</si>
  <si>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</si>
  <si>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</si>
  <si>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</si>
  <si>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</si>
  <si>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</si>
  <si>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</si>
  <si>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</si>
  <si>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</si>
  <si>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</si>
  <si>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</si>
  <si>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</si>
  <si>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</si>
  <si>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</si>
  <si>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</si>
  <si>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</si>
  <si>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</si>
  <si>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</si>
  <si>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</si>
  <si>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</si>
  <si>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</si>
  <si>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</si>
  <si>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</si>
  <si>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</si>
  <si>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</si>
  <si>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</si>
  <si>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</si>
  <si>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</si>
  <si>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</si>
  <si>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</si>
  <si>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</si>
  <si>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</si>
  <si>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</si>
  <si>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</si>
  <si>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</si>
  <si>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</si>
  <si>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</si>
  <si>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</si>
  <si>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</si>
  <si>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</si>
  <si>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</si>
  <si>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</si>
  <si>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</si>
  <si>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</si>
  <si>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</si>
  <si>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</si>
  <si>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</si>
  <si>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</si>
  <si>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</si>
  <si>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</si>
  <si>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</si>
  <si>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</si>
  <si>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</si>
  <si>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</si>
  <si>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</si>
  <si>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</si>
  <si>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</si>
  <si>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</si>
  <si>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</si>
  <si>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</si>
  <si>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</si>
  <si>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</si>
  <si>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</si>
  <si>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</si>
  <si>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</si>
  <si>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</si>
  <si>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</si>
  <si>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</si>
  <si>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</si>
  <si>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</si>
  <si>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</si>
  <si>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</si>
  <si>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</si>
  <si>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</si>
  <si>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</si>
  <si>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</si>
  <si>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</si>
  <si>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</si>
  <si>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</si>
  <si>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</si>
  <si>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</si>
  <si>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</si>
  <si>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</si>
  <si>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</si>
  <si>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</si>
  <si>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</si>
  <si>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</si>
  <si>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</si>
  <si>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</si>
  <si>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</si>
  <si>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</si>
  <si>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</si>
  <si>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</si>
  <si>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</si>
  <si>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</si>
  <si>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</si>
  <si>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</si>
  <si>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</si>
  <si>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</si>
  <si>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</si>
  <si>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</si>
  <si>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</si>
  <si>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</si>
  <si>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</si>
  <si>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</si>
  <si>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</si>
  <si>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</si>
  <si>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</si>
  <si>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</si>
  <si>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</si>
  <si>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</si>
  <si>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</si>
  <si>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</si>
  <si>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</si>
  <si>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</si>
  <si>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</si>
  <si>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</si>
  <si>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</si>
  <si>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</si>
  <si>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</si>
  <si>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</si>
  <si>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</si>
  <si>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</si>
  <si>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</si>
  <si>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</si>
  <si>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</si>
  <si>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</si>
  <si>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</si>
  <si>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</si>
  <si>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</si>
  <si>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</si>
  <si>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</si>
  <si>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</si>
  <si>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</si>
  <si>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</si>
  <si>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</si>
  <si>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</si>
  <si>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</si>
  <si>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</si>
  <si>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</si>
  <si>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</si>
  <si>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</si>
  <si>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</si>
  <si>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</si>
  <si>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</si>
  <si>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</si>
  <si>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</si>
  <si>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</si>
  <si>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</si>
  <si>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</si>
  <si>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</si>
  <si>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</si>
  <si>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</si>
  <si>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</si>
  <si>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</si>
  <si>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</si>
  <si>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</si>
  <si>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</si>
  <si>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</si>
  <si>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</si>
  <si>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</si>
  <si>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</si>
  <si>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</si>
  <si>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</si>
  <si>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</si>
  <si>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</si>
  <si>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</si>
  <si>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</si>
  <si>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</si>
  <si>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</si>
  <si>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</si>
  <si>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</si>
  <si>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</si>
  <si>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</si>
  <si>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</si>
  <si>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</si>
  <si>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</si>
  <si>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</si>
  <si>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</si>
  <si>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</si>
  <si>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</si>
  <si>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</si>
  <si>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</si>
  <si>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</si>
  <si>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</si>
  <si>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</si>
  <si>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</si>
  <si>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</si>
  <si>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</si>
  <si>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</si>
  <si>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</si>
  <si>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</si>
  <si>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</si>
  <si>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</si>
  <si>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</si>
  <si>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</si>
  <si>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</si>
  <si>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</si>
  <si>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</si>
  <si>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</si>
  <si>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</si>
  <si>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</si>
  <si>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</si>
  <si>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</si>
  <si>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</si>
  <si>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</si>
  <si>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</si>
  <si>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</si>
  <si>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</si>
  <si>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</si>
  <si>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</si>
  <si>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</si>
  <si>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</si>
  <si>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</si>
  <si>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</si>
  <si>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</si>
  <si>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</si>
  <si>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</si>
  <si>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</si>
  <si>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</si>
  <si>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</si>
  <si>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</si>
  <si>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</si>
  <si>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</si>
  <si>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</si>
  <si>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</si>
  <si>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</si>
  <si>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</si>
  <si>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</si>
  <si>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</si>
  <si>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</si>
  <si>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</si>
  <si>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</si>
  <si>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</si>
  <si>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</si>
  <si>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</si>
  <si>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</si>
  <si>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</si>
  <si>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</si>
  <si>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</si>
  <si>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</si>
  <si>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</si>
  <si>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</si>
  <si>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</si>
  <si>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</si>
  <si>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</si>
  <si>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</si>
  <si>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</si>
  <si>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</si>
  <si>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</si>
  <si>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</si>
  <si>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</si>
  <si>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</si>
  <si>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</si>
  <si>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</si>
  <si>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</si>
  <si>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</si>
  <si>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</si>
  <si>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</si>
  <si>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</si>
  <si>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</si>
  <si>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</si>
  <si>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</si>
  <si>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</si>
  <si>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</si>
  <si>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</si>
  <si>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</si>
  <si>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</si>
  <si>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</si>
  <si>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</si>
  <si>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</si>
  <si>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</si>
  <si>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</si>
  <si>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</si>
  <si>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</si>
  <si>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</si>
  <si>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</si>
  <si>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</si>
  <si>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</si>
  <si>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</si>
  <si>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</si>
  <si>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</si>
  <si>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</si>
  <si>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</si>
  <si>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</si>
  <si>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</si>
  <si>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</si>
  <si>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</si>
  <si>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</si>
  <si>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</si>
  <si>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</si>
  <si>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</si>
  <si>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</si>
  <si>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</si>
  <si>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</si>
  <si>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</si>
  <si>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</si>
  <si>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</si>
  <si>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</si>
  <si>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</si>
  <si>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</si>
  <si>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</si>
  <si>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</si>
  <si>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</si>
  <si>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</si>
  <si>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</si>
  <si>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</si>
  <si>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</si>
  <si>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</si>
  <si>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</si>
  <si>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</si>
  <si>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</si>
  <si>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</si>
  <si>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</si>
  <si>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</si>
  <si>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</si>
  <si>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</si>
  <si>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</si>
  <si>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</si>
  <si>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</si>
  <si>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</si>
  <si>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</si>
  <si>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</si>
  <si>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</si>
  <si>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</si>
  <si>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</si>
  <si>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</si>
  <si>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</si>
  <si>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</si>
  <si>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</si>
  <si>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</si>
  <si>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</si>
  <si>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</si>
  <si>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</si>
  <si>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</si>
  <si>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</si>
  <si>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</si>
  <si>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</si>
  <si>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</si>
  <si>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</si>
  <si>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</si>
  <si>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</si>
  <si>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</si>
  <si>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</si>
  <si>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</si>
  <si>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</si>
  <si>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</si>
  <si>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</si>
  <si>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</si>
  <si>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</si>
  <si>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</si>
  <si>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</si>
  <si>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</si>
  <si>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</si>
  <si>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</si>
  <si>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</si>
  <si>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</si>
  <si>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</si>
  <si>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</si>
  <si>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</si>
  <si>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</si>
  <si>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</si>
  <si>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</si>
  <si>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</si>
  <si>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</si>
  <si>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</si>
  <si>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</si>
  <si>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</si>
  <si>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</si>
  <si>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</si>
  <si>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</si>
  <si>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</si>
  <si>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</si>
  <si>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</si>
  <si>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</si>
  <si>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</si>
  <si>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</si>
  <si>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</si>
  <si>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</si>
  <si>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</si>
  <si>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</si>
  <si>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</si>
  <si>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</si>
  <si>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</si>
  <si>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</si>
  <si>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</si>
  <si>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</si>
  <si>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</si>
  <si>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</si>
  <si>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</si>
  <si>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</si>
  <si>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</si>
  <si>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</si>
  <si>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</si>
  <si>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</si>
  <si>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</si>
  <si>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</si>
  <si>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</si>
  <si>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</si>
  <si>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</si>
  <si>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</si>
  <si>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</si>
  <si>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</si>
  <si>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</si>
  <si>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</si>
  <si>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</si>
  <si>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</si>
  <si>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</si>
  <si>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</si>
  <si>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</si>
  <si>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</si>
  <si>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</si>
  <si>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</si>
  <si>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</si>
  <si>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</si>
  <si>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</si>
  <si>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</si>
  <si>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</si>
  <si>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</si>
  <si>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</si>
  <si>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</si>
  <si>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</si>
  <si>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</si>
  <si>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</si>
  <si>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</si>
  <si>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</si>
  <si>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</si>
  <si>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</si>
  <si>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</si>
  <si>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</si>
  <si>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</si>
  <si>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</si>
  <si>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</si>
  <si>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</si>
  <si>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</si>
  <si>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</si>
  <si>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</si>
  <si>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</si>
  <si>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</si>
  <si>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</si>
  <si>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</si>
  <si>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</si>
  <si>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</si>
  <si>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</si>
  <si>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</si>
  <si>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</si>
  <si>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</si>
  <si>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</si>
  <si>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</si>
  <si>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</si>
  <si>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</si>
  <si>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</si>
  <si>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</si>
  <si>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</si>
  <si>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</si>
  <si>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</si>
  <si>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</si>
  <si>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</si>
  <si>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</si>
  <si>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</si>
  <si>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</si>
  <si>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</si>
  <si>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</si>
  <si>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</si>
  <si>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</si>
  <si>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</si>
  <si>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</si>
  <si>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</si>
  <si>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</si>
  <si>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</si>
  <si>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</si>
  <si>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</si>
  <si>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</si>
  <si>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</si>
  <si>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</si>
  <si>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</si>
  <si>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</si>
  <si>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</si>
  <si>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</si>
  <si>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</si>
  <si>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</si>
  <si>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</si>
  <si>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</si>
  <si>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</si>
  <si>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</si>
  <si>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</si>
  <si>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</si>
  <si>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</si>
  <si>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</si>
  <si>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</si>
  <si>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</si>
  <si>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</si>
  <si>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</si>
  <si>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</si>
  <si>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</si>
  <si>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</si>
  <si>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</si>
  <si>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</si>
  <si>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</si>
  <si>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</si>
  <si>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</si>
  <si>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</si>
  <si>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</si>
  <si>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</si>
  <si>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</si>
  <si>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</si>
  <si>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</si>
  <si>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</si>
  <si>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</si>
  <si>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</si>
  <si>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</si>
  <si>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</si>
  <si>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</si>
  <si>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</si>
  <si>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</si>
  <si>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</si>
  <si>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</si>
  <si>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</si>
  <si>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</si>
  <si>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</si>
  <si>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</si>
  <si>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</si>
  <si>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</si>
  <si>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</si>
  <si>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</si>
  <si>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</si>
  <si>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</si>
  <si>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</si>
  <si>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</si>
  <si>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</si>
  <si>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</si>
  <si>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</si>
  <si>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</si>
  <si>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</si>
  <si>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</si>
  <si>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</si>
  <si>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</si>
  <si>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</si>
  <si>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</si>
  <si>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</si>
  <si>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</si>
  <si>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</si>
  <si>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</si>
  <si>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</si>
  <si>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</si>
  <si>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</si>
  <si>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</si>
  <si>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</si>
  <si>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</si>
  <si>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</si>
  <si>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</si>
  <si>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</si>
  <si>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</si>
  <si>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</si>
  <si>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</si>
  <si>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</si>
  <si>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</si>
  <si>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</si>
  <si>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</si>
  <si>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</si>
  <si>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</si>
  <si>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</si>
  <si>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</si>
  <si>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</si>
  <si>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</si>
  <si>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</si>
  <si>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</si>
  <si>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</si>
  <si>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</si>
  <si>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</si>
  <si>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</si>
  <si>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</si>
  <si>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</si>
  <si>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</si>
  <si>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</si>
  <si>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</si>
  <si>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</si>
  <si>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</si>
  <si>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</si>
  <si>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</si>
  <si>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</si>
  <si>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</si>
  <si>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</si>
  <si>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</si>
  <si>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</si>
  <si>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</si>
  <si>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</si>
  <si>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</si>
  <si>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</si>
  <si>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</si>
  <si>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</si>
  <si>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</si>
  <si>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</si>
  <si>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</si>
  <si>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</si>
  <si>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</si>
  <si>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</si>
  <si>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</si>
  <si>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</si>
  <si>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</si>
  <si>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</si>
  <si>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</si>
  <si>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</si>
  <si>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</si>
  <si>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</si>
  <si>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</si>
  <si>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</si>
  <si>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</si>
  <si>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</si>
  <si>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</si>
  <si>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</si>
  <si>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</si>
  <si>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</si>
  <si>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</si>
  <si>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</si>
  <si>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</si>
  <si>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</si>
  <si>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</si>
  <si>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</si>
  <si>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</si>
  <si>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</si>
  <si>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</si>
  <si>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</si>
  <si>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</si>
  <si>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</si>
  <si>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</si>
  <si>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</si>
  <si>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</si>
  <si>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</si>
  <si>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</si>
  <si>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</si>
  <si>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</si>
  <si>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</si>
  <si>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</si>
  <si>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</si>
  <si>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</si>
  <si>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</si>
  <si>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</si>
  <si>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</si>
  <si>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</si>
  <si>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</si>
  <si>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</si>
  <si>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</si>
  <si>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</si>
  <si>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</si>
  <si>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</si>
  <si>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</si>
  <si>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</si>
  <si>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</si>
  <si>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</si>
  <si>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</si>
  <si>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</si>
  <si>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</si>
  <si>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</si>
  <si>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</si>
  <si>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</si>
  <si>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</si>
  <si>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</si>
  <si>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</si>
  <si>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</si>
  <si>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</si>
  <si>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</si>
  <si>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</si>
  <si>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</si>
  <si>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</si>
  <si>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</si>
  <si>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</si>
  <si>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</si>
  <si>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</si>
  <si>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</si>
  <si>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</si>
  <si>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</si>
  <si>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</si>
  <si>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</si>
  <si>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</si>
  <si>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</si>
  <si>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</si>
  <si>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</si>
  <si>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</si>
  <si>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</si>
  <si>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</si>
  <si>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</si>
  <si>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</si>
  <si>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</si>
  <si>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</si>
  <si>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</si>
  <si>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</si>
  <si>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</si>
  <si>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</si>
  <si>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</si>
  <si>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</si>
  <si>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</si>
  <si>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</si>
  <si>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</si>
  <si>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</si>
  <si>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</si>
  <si>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</si>
  <si>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</si>
  <si>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</si>
  <si>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</si>
  <si>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</si>
  <si>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</si>
  <si>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</si>
  <si>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</si>
  <si>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</si>
  <si>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</si>
  <si>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</si>
  <si>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</si>
  <si>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</si>
  <si>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</si>
  <si>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</si>
  <si>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</si>
  <si>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</si>
  <si>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</si>
  <si>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</si>
  <si>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</si>
  <si>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</si>
  <si>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</si>
  <si>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</si>
  <si>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</si>
  <si>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</si>
  <si>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</si>
  <si>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</si>
  <si>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</si>
  <si>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</si>
  <si>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</si>
  <si>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</si>
  <si>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</si>
  <si>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</si>
  <si>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</si>
  <si>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</si>
  <si>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</si>
  <si>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</si>
  <si>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</si>
  <si>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</si>
  <si>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</si>
  <si>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</si>
  <si>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</si>
  <si>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</si>
  <si>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</si>
  <si>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</si>
  <si>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</si>
  <si>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</si>
  <si>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</si>
  <si>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</si>
  <si>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</si>
  <si>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</si>
  <si>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</si>
  <si>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</si>
  <si>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</si>
  <si>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</si>
  <si>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</si>
  <si>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</si>
  <si>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</si>
  <si>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</si>
  <si>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</si>
  <si>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</si>
  <si>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</si>
  <si>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</si>
  <si>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</si>
  <si>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</si>
  <si>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</si>
  <si>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</si>
  <si>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</si>
  <si>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</si>
  <si>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</si>
  <si>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</si>
  <si>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</si>
  <si>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</si>
  <si>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</si>
  <si>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</si>
  <si>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</si>
  <si>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</si>
  <si>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</si>
  <si>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</si>
  <si>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</si>
  <si>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</si>
  <si>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</si>
  <si>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</si>
  <si>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</si>
  <si>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</si>
  <si>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</si>
  <si>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</si>
  <si>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</si>
  <si>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</si>
  <si>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</si>
  <si>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</si>
  <si>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</si>
  <si>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</si>
  <si>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</si>
  <si>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</si>
  <si>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</si>
  <si>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</si>
  <si>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</si>
  <si>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</si>
  <si>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</si>
  <si>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</si>
  <si>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</si>
  <si>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</si>
  <si>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</si>
  <si>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</si>
  <si>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</si>
  <si>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</si>
  <si>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</si>
  <si>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</si>
  <si>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</si>
  <si>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</si>
  <si>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</si>
  <si>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</si>
  <si>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</si>
  <si>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</si>
  <si>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</si>
  <si>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</si>
  <si>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</si>
  <si>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</si>
  <si>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</si>
  <si>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</si>
  <si>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</si>
  <si>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</si>
  <si>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</si>
  <si>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</si>
  <si>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</si>
  <si>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</si>
  <si>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</si>
  <si>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</si>
  <si>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</si>
  <si>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</si>
  <si>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</si>
  <si>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</si>
  <si>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</si>
  <si>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</si>
  <si>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</si>
  <si>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</si>
  <si>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</si>
  <si>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</si>
  <si>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</si>
  <si>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</si>
  <si>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</si>
  <si>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</si>
  <si>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</si>
  <si>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</si>
  <si>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</si>
  <si>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</si>
  <si>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</si>
  <si>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</si>
  <si>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</si>
  <si>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</si>
  <si>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</si>
  <si>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</si>
  <si>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</si>
  <si>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</si>
  <si>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</si>
  <si>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</si>
  <si>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</si>
  <si>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</si>
  <si>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</si>
  <si>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</si>
  <si>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</si>
  <si>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</si>
  <si>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</si>
  <si>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</si>
  <si>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</si>
  <si>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</si>
  <si>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</si>
  <si>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</si>
  <si>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</si>
  <si>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</si>
  <si>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</si>
  <si>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</si>
  <si>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</si>
  <si>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</si>
  <si>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</si>
  <si>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</si>
  <si>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</si>
  <si>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</si>
  <si>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</si>
  <si>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</si>
  <si>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</si>
  <si>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</si>
  <si>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</si>
  <si>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</si>
  <si>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</si>
  <si>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</si>
  <si>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</si>
  <si>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</si>
  <si>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</si>
  <si>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</si>
  <si>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</si>
  <si>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</si>
  <si>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</si>
  <si>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</si>
  <si>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</si>
  <si>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</si>
  <si>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</si>
  <si>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</si>
  <si>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</si>
  <si>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</si>
  <si>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</si>
  <si>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</si>
  <si>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</si>
  <si>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</si>
  <si>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</si>
  <si>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</si>
  <si>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</si>
  <si>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</si>
  <si>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</si>
  <si>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</si>
  <si>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</si>
  <si>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</si>
  <si>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</si>
  <si>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</si>
  <si>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</si>
  <si>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</si>
  <si>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</si>
  <si>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</si>
  <si>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</si>
  <si>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</si>
  <si>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</si>
  <si>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</si>
  <si>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</si>
  <si>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</si>
  <si>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</si>
  <si>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</si>
  <si>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</si>
  <si>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</si>
  <si>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</si>
  <si>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</si>
  <si>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</si>
  <si>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</si>
  <si>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</si>
  <si>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</si>
  <si>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</si>
  <si>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</si>
  <si>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</si>
  <si>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</si>
  <si>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</si>
  <si>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</si>
  <si>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</si>
  <si>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</si>
  <si>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</si>
  <si>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</si>
  <si>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</si>
  <si>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</si>
  <si>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</si>
  <si>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</si>
  <si>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</si>
  <si>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</si>
  <si>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</si>
  <si>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</si>
  <si>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</si>
  <si>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</si>
  <si>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</si>
  <si>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</si>
  <si>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</si>
  <si>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</si>
  <si>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</si>
  <si>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</si>
  <si>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</si>
  <si>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</si>
  <si>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</si>
  <si>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</si>
  <si>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</si>
  <si>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</si>
  <si>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</si>
  <si>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</si>
  <si>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</si>
  <si>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</si>
  <si>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</si>
  <si>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</si>
  <si>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</si>
  <si>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</si>
  <si>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</si>
  <si>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</si>
  <si>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</si>
  <si>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</si>
  <si>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</si>
  <si>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</si>
  <si>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</si>
  <si>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</si>
  <si>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</si>
  <si>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</si>
  <si>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</si>
  <si>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</si>
  <si>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</si>
  <si>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</si>
  <si>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</si>
  <si>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</si>
  <si>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</si>
  <si>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</si>
  <si>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</si>
  <si>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</si>
  <si>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</si>
  <si>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</si>
  <si>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</si>
  <si>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</si>
  <si>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</si>
  <si>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</si>
  <si>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</si>
  <si>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</si>
  <si>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</si>
  <si>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</si>
  <si>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</si>
  <si>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</si>
  <si>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</si>
  <si>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</si>
  <si>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</si>
  <si>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</si>
  <si>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</si>
  <si>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</si>
  <si>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</si>
  <si>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</si>
  <si>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</si>
  <si>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</si>
  <si>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</si>
  <si>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</si>
  <si>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</si>
  <si>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</si>
  <si>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</si>
  <si>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</si>
  <si>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</si>
  <si>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</si>
  <si>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</si>
  <si>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</si>
  <si>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</si>
  <si>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</si>
  <si>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</si>
  <si>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</si>
  <si>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</si>
  <si>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</si>
  <si>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</si>
  <si>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</si>
  <si>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</si>
  <si>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</si>
  <si>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</si>
  <si>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</si>
  <si>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</si>
  <si>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</si>
  <si>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</si>
  <si>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</si>
  <si>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</si>
  <si>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</si>
  <si>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</si>
  <si>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</si>
  <si>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</si>
  <si>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</si>
  <si>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</si>
  <si>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</si>
  <si>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</si>
  <si>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</si>
  <si>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</si>
  <si>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</si>
  <si>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</si>
  <si>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</si>
  <si>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</si>
  <si>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</si>
  <si>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</si>
  <si>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</si>
  <si>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</si>
  <si>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</si>
  <si>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</si>
  <si>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</si>
  <si>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</si>
  <si>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</si>
  <si>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</si>
  <si>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</si>
  <si>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</si>
  <si>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</si>
  <si>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</si>
  <si>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</si>
  <si>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</si>
  <si>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</si>
  <si>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</si>
  <si>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</si>
  <si>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</si>
  <si>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</si>
  <si>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</si>
  <si>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</si>
  <si>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</si>
  <si>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</si>
  <si>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</si>
  <si>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</si>
  <si>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</si>
  <si>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</si>
  <si>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</si>
  <si>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</si>
  <si>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</si>
  <si>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</si>
  <si>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</si>
  <si>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</si>
  <si>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</si>
  <si>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</si>
  <si>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</si>
  <si>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</si>
  <si>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</si>
  <si>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</si>
  <si>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</si>
  <si>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</si>
  <si>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</si>
  <si>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</si>
  <si>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</si>
  <si>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</si>
  <si>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</si>
  <si>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</si>
  <si>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</si>
  <si>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</si>
  <si>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</si>
  <si>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</si>
  <si>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</si>
  <si>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</si>
  <si>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</si>
  <si>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</si>
  <si>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</si>
  <si>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</si>
  <si>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</si>
  <si>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</si>
  <si>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</si>
  <si>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</si>
  <si>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</si>
  <si>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</si>
  <si>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</si>
  <si>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</si>
  <si>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</si>
  <si>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</si>
  <si>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</si>
  <si>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</si>
  <si>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</si>
  <si>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</si>
  <si>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</si>
  <si>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</si>
  <si>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</si>
  <si>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</si>
  <si>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</si>
  <si>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</si>
  <si>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</si>
  <si>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</si>
  <si>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</si>
  <si>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</si>
  <si>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</si>
  <si>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</si>
  <si>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</si>
  <si>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</si>
  <si>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</si>
  <si>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</si>
  <si>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</si>
  <si>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</si>
  <si>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</si>
  <si>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</si>
  <si>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</si>
  <si>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</si>
  <si>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</si>
  <si>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</si>
  <si>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</si>
  <si>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</si>
  <si>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</si>
  <si>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</si>
  <si>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</si>
  <si>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</si>
  <si>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</si>
  <si>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</si>
  <si>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</si>
  <si>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</si>
  <si>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</si>
  <si>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</si>
  <si>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</si>
  <si>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</si>
  <si>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</si>
  <si>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</si>
  <si>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</si>
  <si>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</si>
  <si>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</si>
  <si>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</si>
  <si>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</si>
  <si>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</si>
  <si>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</si>
  <si>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</si>
  <si>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</si>
  <si>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</si>
  <si>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</si>
  <si>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</si>
  <si>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</si>
  <si>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</si>
  <si>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</si>
  <si>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</si>
  <si>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</si>
  <si>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</si>
  <si>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</si>
  <si>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</si>
  <si>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</si>
  <si>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</si>
  <si>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</si>
  <si>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</si>
  <si>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</si>
  <si>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</si>
  <si>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</si>
  <si>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</si>
  <si>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</si>
  <si>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</si>
  <si>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</si>
  <si>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</si>
  <si>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</si>
  <si>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</si>
  <si>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</si>
  <si>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</si>
  <si>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</si>
  <si>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</si>
  <si>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</si>
  <si>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</si>
  <si>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</si>
  <si>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</si>
  <si>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</si>
  <si>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</si>
  <si>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</si>
  <si>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</si>
  <si>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</si>
  <si>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</si>
  <si>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</si>
  <si>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</si>
  <si>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</si>
  <si>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</si>
  <si>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</si>
  <si>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</si>
  <si>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</si>
  <si>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</si>
  <si>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</si>
  <si>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</si>
  <si>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</si>
  <si>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</si>
  <si>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</si>
  <si>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</si>
  <si>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</si>
  <si>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</si>
  <si>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</si>
  <si>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</si>
  <si>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</si>
  <si>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</si>
  <si>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</si>
  <si>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</si>
  <si>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</si>
  <si>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</si>
  <si>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</si>
  <si>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</si>
  <si>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</si>
  <si>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</si>
  <si>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</si>
  <si>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</si>
  <si>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</si>
  <si>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</si>
  <si>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</si>
  <si>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</si>
  <si>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</si>
  <si>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</si>
  <si>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</si>
  <si>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</si>
  <si>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</si>
  <si>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</si>
  <si>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</si>
  <si>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</si>
  <si>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</si>
  <si>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</si>
  <si>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</si>
  <si>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</si>
  <si>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</si>
  <si>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</si>
  <si>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</si>
  <si>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</si>
  <si>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</si>
  <si>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</si>
  <si>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</si>
  <si>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</si>
  <si>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</si>
  <si>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</si>
  <si>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</si>
  <si>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</si>
  <si>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</si>
  <si>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</si>
  <si>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</si>
  <si>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</si>
  <si>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</si>
  <si>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</si>
  <si>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</si>
  <si>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</si>
  <si>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</si>
  <si>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</si>
  <si>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</si>
  <si>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</si>
  <si>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</si>
  <si>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</si>
  <si>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</si>
  <si>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</si>
  <si>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</si>
  <si>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</si>
  <si>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</si>
  <si>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</si>
  <si>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</si>
  <si>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</si>
  <si>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</si>
  <si>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</si>
  <si>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</si>
  <si>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</si>
  <si>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</si>
  <si>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</si>
  <si>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</si>
  <si>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</si>
  <si>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</si>
  <si>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</si>
  <si>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</si>
  <si>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</si>
  <si>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</si>
  <si>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</si>
  <si>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</si>
  <si>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</si>
  <si>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</si>
  <si>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</si>
  <si>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</si>
  <si>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</si>
  <si>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</si>
  <si>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</si>
  <si>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</si>
  <si>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</si>
  <si>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</si>
  <si>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</si>
  <si>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</si>
  <si>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</si>
  <si>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</si>
  <si>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</si>
  <si>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</si>
  <si>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</si>
  <si>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</si>
  <si>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</si>
  <si>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</si>
  <si>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</si>
  <si>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</si>
  <si>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</si>
  <si>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</si>
  <si>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</si>
  <si>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</si>
  <si>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</si>
  <si>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</si>
  <si>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</si>
  <si>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</si>
  <si>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</si>
  <si>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</si>
  <si>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</si>
  <si>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</si>
  <si>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</si>
  <si>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</si>
  <si>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</si>
  <si>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</si>
  <si>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</si>
  <si>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</si>
  <si>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</si>
  <si>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</si>
  <si>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</si>
  <si>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</si>
  <si>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</si>
  <si>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</si>
  <si>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</si>
  <si>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</si>
  <si>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</si>
  <si>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</si>
  <si>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</si>
  <si>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</si>
  <si>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</si>
  <si>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</si>
  <si>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</si>
  <si>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</si>
  <si>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</si>
  <si>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</si>
  <si>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</si>
  <si>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</si>
  <si>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</si>
  <si>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</si>
  <si>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</si>
  <si>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</si>
  <si>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</si>
  <si>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</si>
  <si>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</si>
  <si>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</si>
  <si>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</si>
  <si>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</si>
  <si>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</si>
  <si>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</si>
  <si>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</si>
  <si>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</si>
  <si>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</si>
  <si>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</si>
  <si>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</si>
  <si>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</si>
  <si>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</si>
  <si>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</si>
  <si>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</si>
  <si>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</si>
  <si>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</si>
  <si>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</si>
  <si>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</si>
  <si>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</si>
  <si>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</si>
  <si>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</si>
  <si>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</si>
  <si>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</si>
  <si>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</si>
  <si>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</si>
  <si>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</si>
  <si>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</si>
  <si>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</si>
  <si>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</si>
  <si>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</si>
  <si>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</si>
  <si>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</si>
  <si>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</si>
  <si>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</si>
  <si>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</si>
  <si>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</si>
  <si>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</si>
  <si>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</si>
  <si>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</si>
  <si>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</si>
  <si>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</si>
  <si>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</si>
  <si>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</si>
  <si>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</si>
  <si>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</si>
  <si>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</si>
  <si>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</si>
  <si>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</si>
  <si>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</si>
  <si>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</si>
  <si>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</si>
  <si>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</si>
  <si>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</si>
  <si>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</si>
  <si>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</si>
  <si>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</si>
  <si>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</si>
  <si>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</si>
  <si>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</si>
  <si>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</si>
  <si>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</si>
  <si>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</si>
  <si>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</si>
  <si>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</si>
  <si>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</si>
  <si>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</si>
  <si>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</si>
  <si>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</si>
  <si>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</si>
  <si>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</si>
  <si>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</si>
  <si>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</si>
  <si>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</si>
  <si>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</si>
  <si>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</si>
  <si>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</si>
  <si>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</si>
  <si>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</si>
  <si>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</si>
  <si>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</si>
  <si>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</si>
  <si>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</si>
  <si>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</si>
  <si>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</si>
  <si>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</si>
  <si>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</si>
  <si>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</si>
  <si>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</si>
  <si>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</si>
  <si>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</si>
  <si>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</si>
  <si>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</si>
  <si>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</si>
  <si>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</si>
  <si>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</si>
  <si>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</si>
  <si>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</si>
  <si>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</si>
  <si>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</si>
  <si>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</si>
  <si>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</si>
  <si>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</si>
  <si>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</si>
  <si>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</si>
  <si>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</si>
  <si>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</si>
  <si>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</si>
  <si>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</si>
  <si>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</si>
  <si>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</si>
  <si>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</si>
  <si>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</si>
  <si>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</si>
  <si>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</si>
  <si>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</si>
  <si>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</si>
  <si>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</si>
  <si>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</si>
  <si>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</si>
  <si>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</si>
  <si>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</si>
  <si>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</si>
  <si>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</si>
  <si>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</si>
  <si>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</si>
  <si>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</si>
  <si>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</si>
  <si>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</si>
  <si>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</si>
  <si>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</si>
  <si>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</si>
  <si>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</si>
  <si>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</si>
  <si>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</si>
  <si>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</si>
  <si>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</si>
  <si>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</si>
  <si>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</si>
  <si>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</si>
  <si>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</si>
  <si>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</si>
  <si>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</si>
  <si>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</si>
  <si>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</si>
  <si>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</si>
  <si>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</si>
  <si>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</si>
  <si>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</si>
  <si>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</si>
  <si>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</si>
  <si>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</si>
  <si>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</si>
  <si>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</si>
  <si>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</si>
  <si>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</si>
  <si>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</si>
  <si>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</si>
  <si>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</si>
  <si>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</si>
  <si>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</si>
  <si>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</si>
  <si>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</si>
  <si>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</si>
  <si>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</si>
  <si>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</si>
  <si>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</si>
  <si>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</si>
  <si>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</si>
  <si>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</si>
  <si>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</si>
  <si>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</si>
  <si>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</si>
  <si>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</si>
  <si>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</si>
  <si>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</si>
  <si>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</si>
  <si>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</si>
  <si>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</si>
  <si>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</si>
  <si>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</si>
  <si>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</si>
  <si>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</si>
  <si>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</si>
  <si>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</si>
  <si>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</si>
  <si>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</si>
  <si>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</si>
  <si>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</si>
  <si>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</si>
  <si>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</si>
  <si>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</si>
  <si>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</si>
  <si>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</si>
  <si>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</si>
  <si>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</si>
  <si>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</si>
  <si>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</si>
  <si>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</si>
  <si>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</si>
  <si>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</si>
  <si>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</si>
  <si>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</si>
  <si>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</si>
  <si>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</si>
  <si>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</si>
  <si>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</si>
  <si>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</si>
  <si>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</si>
  <si>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</si>
  <si>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</si>
  <si>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</si>
  <si>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</si>
  <si>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</si>
  <si>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</si>
  <si>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</si>
  <si>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</si>
  <si>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</si>
  <si>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</si>
  <si>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</si>
  <si>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</si>
  <si>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</si>
  <si>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</si>
  <si>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</si>
  <si>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</si>
  <si>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</si>
  <si>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</si>
  <si>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</si>
  <si>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</si>
  <si>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</si>
  <si>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</si>
  <si>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</si>
  <si>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</si>
  <si>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</si>
  <si>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</si>
  <si>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</si>
  <si>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</si>
  <si>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</si>
  <si>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</si>
  <si>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</si>
  <si>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</si>
  <si>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</si>
  <si>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</si>
  <si>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</si>
  <si>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</si>
  <si>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</si>
  <si>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</si>
  <si>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</si>
  <si>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</si>
  <si>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</si>
  <si>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</si>
  <si>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</si>
  <si>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</si>
  <si>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</si>
  <si>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</si>
  <si>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</si>
  <si>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</si>
  <si>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</si>
  <si>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</si>
  <si>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</si>
  <si>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</si>
  <si>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</si>
  <si>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</si>
  <si>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</si>
  <si>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</si>
  <si>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</si>
  <si>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</si>
  <si>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</si>
  <si>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</si>
  <si>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</si>
  <si>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</si>
  <si>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</si>
  <si>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</si>
  <si>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</si>
  <si>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</si>
  <si>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</si>
  <si>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</si>
  <si>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</si>
  <si>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</si>
  <si>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</si>
  <si>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</si>
  <si>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</si>
  <si>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</si>
  <si>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</si>
  <si>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</si>
  <si>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</si>
  <si>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</si>
  <si>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</si>
  <si>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</si>
  <si>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</si>
  <si>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</si>
  <si>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</si>
  <si>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</si>
  <si>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</si>
  <si>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</si>
  <si>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</si>
  <si>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</si>
  <si>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</si>
  <si>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</si>
  <si>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</si>
  <si>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</si>
  <si>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</si>
  <si>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</si>
  <si>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</si>
  <si>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</si>
  <si>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</si>
  <si>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</si>
  <si>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</si>
  <si>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</si>
  <si>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</si>
  <si>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</si>
  <si>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</si>
  <si>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</si>
  <si>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</si>
  <si>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</si>
  <si>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</si>
  <si>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</si>
  <si>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</si>
  <si>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</si>
  <si>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</si>
  <si>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</si>
  <si>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</si>
  <si>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</si>
  <si>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</si>
  <si>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</si>
  <si>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</si>
  <si>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</si>
  <si>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</si>
  <si>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</si>
  <si>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</si>
  <si>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</si>
  <si>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</si>
  <si>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</si>
  <si>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</si>
  <si>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</si>
  <si>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</si>
  <si>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</si>
  <si>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</si>
  <si>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</si>
  <si>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</si>
  <si>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</si>
  <si>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</si>
  <si>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</si>
  <si>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</si>
  <si>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</si>
  <si>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</si>
  <si>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</si>
  <si>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</si>
  <si>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</si>
  <si>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</si>
  <si>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</si>
  <si>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</si>
  <si>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</si>
  <si>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</si>
  <si>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</si>
  <si>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</si>
  <si>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</si>
  <si>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</si>
  <si>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</si>
  <si>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</si>
  <si>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</si>
  <si>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</si>
  <si>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</si>
  <si>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</si>
  <si>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</si>
  <si>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</si>
  <si>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</si>
  <si>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</si>
  <si>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</si>
  <si>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</si>
  <si>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</si>
  <si>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</si>
  <si>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</si>
  <si>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</si>
  <si>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</si>
  <si>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</si>
  <si>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</si>
  <si>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</si>
  <si>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</si>
  <si>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</si>
  <si>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</si>
  <si>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</si>
  <si>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</si>
  <si>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</si>
  <si>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</si>
  <si>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</si>
  <si>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</si>
  <si>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</si>
  <si>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</si>
  <si>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</si>
  <si>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</si>
  <si>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</si>
  <si>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</si>
  <si>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</si>
  <si>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</si>
  <si>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</si>
  <si>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</si>
  <si>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</si>
  <si>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</si>
  <si>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</si>
  <si>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</si>
  <si>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</si>
  <si>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</si>
  <si>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</si>
  <si>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</si>
  <si>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</si>
  <si>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</si>
  <si>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</si>
  <si>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</si>
  <si>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</si>
  <si>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</si>
  <si>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</si>
  <si>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</si>
  <si>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</si>
  <si>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</si>
  <si>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</si>
  <si>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</si>
  <si>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</si>
  <si>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</si>
  <si>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</si>
  <si>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</si>
  <si>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</si>
  <si>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</si>
  <si>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</si>
  <si>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</si>
  <si>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</si>
  <si>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</si>
  <si>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</si>
  <si>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</si>
  <si>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</si>
  <si>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</si>
  <si>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</si>
  <si>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</si>
  <si>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</si>
  <si>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</si>
  <si>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</si>
  <si>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</si>
  <si>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</si>
  <si>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</si>
  <si>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</si>
  <si>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</si>
  <si>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</si>
  <si>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</si>
  <si>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</si>
  <si>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</si>
  <si>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</si>
  <si>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</si>
  <si>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</si>
  <si>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</si>
  <si>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</si>
  <si>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</si>
  <si>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</si>
  <si>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</si>
  <si>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</si>
  <si>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</si>
  <si>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</si>
  <si>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</si>
  <si>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</si>
  <si>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</si>
  <si>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</si>
  <si>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</si>
  <si>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</si>
  <si>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</si>
  <si>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</si>
  <si>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</si>
  <si>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</si>
  <si>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</si>
  <si>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</si>
  <si>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</si>
  <si>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</si>
  <si>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</si>
  <si>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</si>
  <si>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</si>
  <si>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</si>
  <si>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</si>
  <si>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</si>
  <si>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</si>
  <si>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</si>
  <si>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</si>
  <si>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</si>
  <si>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</si>
  <si>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</si>
  <si>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</si>
  <si>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</si>
  <si>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</si>
  <si>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</si>
  <si>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</si>
  <si>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</si>
  <si>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</si>
  <si>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</si>
  <si>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</si>
  <si>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</si>
  <si>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</si>
  <si>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</si>
  <si>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</si>
  <si>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</si>
  <si>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</si>
  <si>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</si>
  <si>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</si>
  <si>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</si>
  <si>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</si>
  <si>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</si>
  <si>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</si>
  <si>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</si>
  <si>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</si>
  <si>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</si>
  <si>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</si>
  <si>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</si>
  <si>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</si>
  <si>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</si>
  <si>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</si>
  <si>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</si>
  <si>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</si>
  <si>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</si>
  <si>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</si>
  <si>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</si>
  <si>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</si>
  <si>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</si>
  <si>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</si>
  <si>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</si>
  <si>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</si>
  <si>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</si>
  <si>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</si>
  <si>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</si>
  <si>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</si>
  <si>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</si>
  <si>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</si>
  <si>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</si>
  <si>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</si>
  <si>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</si>
  <si>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</si>
  <si>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</si>
  <si>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</si>
  <si>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</si>
  <si>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</si>
  <si>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</si>
  <si>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</si>
  <si>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</si>
  <si>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</si>
  <si>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</si>
  <si>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</si>
  <si>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</si>
  <si>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</si>
  <si>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</si>
  <si>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</si>
  <si>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</si>
  <si>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</si>
  <si>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</si>
  <si>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</si>
  <si>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</si>
  <si>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</si>
  <si>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</si>
  <si>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</si>
  <si>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</si>
  <si>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</si>
  <si>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</si>
  <si>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</si>
  <si>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</si>
  <si>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</si>
  <si>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</si>
  <si>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</si>
  <si>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</si>
  <si>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</si>
  <si>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</si>
  <si>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</si>
  <si>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</si>
  <si>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</si>
  <si>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</si>
  <si>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</si>
  <si>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</si>
  <si>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</si>
  <si>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</si>
  <si>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</si>
  <si>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</si>
  <si>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</si>
  <si>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</si>
  <si>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</si>
  <si>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</si>
  <si>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</si>
  <si>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</si>
  <si>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</si>
  <si>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</si>
  <si>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</si>
  <si>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</si>
  <si>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</si>
  <si>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</si>
  <si>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</si>
  <si>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</si>
  <si>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</si>
  <si>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</si>
  <si>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</si>
  <si>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</si>
  <si>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</si>
  <si>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</si>
  <si>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</si>
  <si>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</si>
  <si>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</si>
  <si>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</si>
  <si>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</si>
  <si>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</si>
  <si>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</si>
  <si>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</si>
  <si>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</si>
  <si>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</si>
  <si>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</si>
  <si>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</si>
  <si>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</si>
  <si>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</si>
  <si>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</si>
  <si>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</si>
  <si>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</si>
  <si>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</si>
  <si>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</si>
  <si>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</si>
  <si>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</si>
  <si>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</si>
  <si>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</si>
  <si>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</si>
  <si>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</si>
  <si>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</si>
  <si>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</si>
  <si>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</si>
  <si>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</si>
  <si>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</si>
  <si>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</si>
  <si>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</si>
  <si>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</si>
  <si>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</si>
  <si>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</si>
  <si>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</si>
  <si>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</si>
  <si>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</si>
  <si>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</si>
  <si>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</si>
  <si>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</si>
  <si>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</si>
  <si>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</si>
  <si>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</si>
  <si>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</si>
  <si>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</si>
  <si>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</si>
  <si>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</si>
  <si>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</si>
  <si>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</si>
  <si>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</si>
  <si>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</si>
  <si>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</si>
  <si>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</si>
  <si>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</si>
  <si>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</si>
  <si>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</si>
  <si>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</si>
  <si>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</si>
  <si>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</si>
  <si>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</si>
  <si>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</si>
  <si>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</si>
  <si>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</si>
  <si>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</si>
  <si>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</si>
  <si>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</si>
  <si>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</si>
  <si>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</si>
  <si>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</si>
  <si>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</si>
  <si>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</si>
  <si>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</si>
  <si>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</si>
  <si>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</si>
  <si>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</si>
  <si>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</si>
  <si>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</si>
  <si>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</si>
  <si>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</si>
  <si>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</si>
  <si>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</si>
  <si>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</si>
  <si>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</si>
  <si>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</si>
  <si>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</si>
  <si>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</si>
  <si>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</si>
  <si>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</si>
  <si>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</si>
  <si>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</si>
  <si>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</si>
  <si>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</si>
  <si>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</si>
  <si>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</si>
  <si>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</si>
  <si>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</si>
  <si>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</si>
  <si>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</si>
  <si>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</si>
  <si>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</si>
  <si>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</si>
  <si>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</si>
  <si>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</si>
  <si>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</si>
  <si>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</si>
  <si>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</si>
  <si>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</si>
  <si>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</si>
  <si>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</si>
  <si>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</si>
  <si>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</si>
  <si>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</si>
  <si>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</si>
  <si>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</si>
  <si>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</si>
  <si>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</si>
  <si>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</si>
  <si>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</si>
  <si>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</si>
  <si>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</si>
  <si>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</si>
  <si>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</si>
  <si>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</si>
  <si>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</si>
  <si>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</si>
  <si>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</si>
  <si>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</si>
  <si>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</si>
  <si>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</si>
  <si>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</si>
  <si>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</si>
  <si>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</si>
  <si>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</si>
  <si>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</si>
  <si>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</si>
  <si>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</si>
  <si>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</si>
  <si>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</si>
  <si>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</si>
  <si>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</si>
  <si>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</si>
  <si>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</si>
  <si>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</si>
  <si>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</si>
  <si>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</si>
  <si>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</si>
  <si>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</si>
  <si>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</si>
  <si>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</si>
  <si>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</si>
  <si>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</si>
  <si>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</si>
  <si>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</si>
  <si>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</si>
  <si>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</si>
  <si>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</si>
  <si>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</si>
  <si>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</si>
  <si>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</si>
  <si>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</si>
  <si>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</si>
  <si>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</si>
  <si>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</si>
  <si>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</si>
  <si>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</si>
  <si>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</si>
  <si>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</si>
  <si>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</si>
  <si>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</si>
  <si>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</si>
  <si>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</si>
  <si>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</si>
  <si>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</si>
  <si>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</si>
  <si>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</si>
  <si>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</si>
  <si>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</si>
  <si>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</si>
  <si>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</si>
  <si>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</si>
  <si>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</si>
  <si>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</si>
  <si>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</si>
  <si>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</si>
  <si>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</si>
  <si>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</si>
  <si>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</si>
  <si>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</si>
  <si>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</si>
  <si>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</si>
  <si>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</si>
  <si>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</si>
  <si>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</si>
  <si>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</si>
  <si>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</si>
  <si>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</si>
  <si>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</si>
  <si>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</si>
  <si>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</si>
  <si>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</si>
  <si>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</si>
  <si>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</si>
  <si>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</si>
  <si>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</si>
  <si>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</si>
  <si>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</si>
  <si>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</si>
  <si>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</si>
  <si>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</si>
  <si>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</si>
  <si>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</si>
  <si>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</si>
  <si>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</si>
  <si>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</si>
  <si>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</si>
  <si>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</si>
  <si>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</si>
  <si>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</si>
  <si>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</si>
  <si>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</si>
  <si>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</si>
  <si>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</si>
  <si>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</si>
  <si>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</si>
  <si>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</si>
  <si>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</si>
  <si>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</si>
  <si>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</si>
  <si>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</si>
  <si>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</si>
  <si>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</si>
  <si>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</si>
  <si>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</si>
  <si>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</si>
  <si>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</si>
  <si>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</si>
  <si>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</si>
  <si>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</si>
  <si>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</si>
  <si>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</si>
  <si>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</si>
  <si>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</si>
  <si>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</si>
  <si>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</si>
  <si>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</si>
  <si>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</si>
  <si>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</si>
  <si>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</si>
  <si>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</si>
  <si>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</si>
  <si>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</si>
  <si>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</si>
  <si>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</si>
  <si>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</si>
  <si>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</si>
  <si>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</si>
  <si>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</si>
  <si>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</si>
  <si>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</si>
  <si>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</si>
  <si>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</si>
  <si>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</si>
  <si>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</si>
  <si>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</si>
  <si>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</si>
  <si>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</si>
  <si>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</si>
  <si>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</si>
  <si>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</si>
  <si>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</si>
  <si>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</si>
  <si>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</si>
  <si>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</si>
  <si>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</si>
  <si>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</si>
  <si>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</si>
  <si>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</si>
  <si>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</si>
  <si>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</si>
  <si>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</si>
  <si>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</si>
  <si>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</si>
  <si>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</si>
  <si>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</si>
  <si>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</si>
  <si>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</si>
  <si>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</si>
  <si>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</si>
  <si>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</si>
  <si>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</si>
  <si>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</si>
  <si>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</si>
  <si>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</si>
  <si>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</si>
  <si>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</si>
  <si>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</si>
  <si>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</si>
  <si>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</si>
  <si>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</si>
  <si>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</si>
  <si>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</si>
  <si>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</si>
  <si>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</si>
  <si>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</si>
  <si>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</si>
  <si>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</si>
  <si>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</si>
  <si>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</si>
  <si>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</si>
  <si>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</si>
  <si>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</si>
  <si>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</si>
  <si>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</si>
  <si>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</si>
  <si>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</si>
  <si>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</si>
  <si>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</si>
  <si>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</si>
  <si>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</si>
  <si>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</si>
  <si>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</si>
  <si>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</si>
  <si>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</si>
  <si>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</si>
  <si>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</si>
  <si>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</si>
  <si>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</si>
  <si>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</si>
  <si>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</si>
  <si>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</si>
  <si>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</si>
  <si>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</si>
  <si>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</si>
  <si>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</si>
  <si>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</si>
  <si>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</si>
  <si>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</si>
  <si>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</si>
  <si>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</si>
  <si>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</si>
  <si>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</si>
  <si>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</si>
  <si>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</si>
  <si>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</si>
  <si>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</si>
  <si>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</si>
  <si>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</si>
  <si>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</si>
  <si>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</si>
  <si>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</si>
  <si>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</si>
  <si>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</si>
  <si>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</si>
  <si>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</si>
  <si>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</si>
  <si>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</si>
  <si>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</si>
  <si>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</si>
  <si>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</si>
  <si>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</si>
  <si>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</si>
  <si>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</si>
  <si>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</si>
  <si>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</si>
  <si>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</si>
  <si>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</si>
  <si>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</si>
  <si>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</si>
  <si>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</si>
  <si>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</si>
  <si>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</si>
  <si>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</si>
  <si>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</si>
  <si>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</si>
  <si>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</si>
  <si>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</si>
  <si>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</si>
  <si>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</si>
  <si>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</si>
  <si>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</si>
  <si>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</si>
  <si>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</si>
  <si>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</si>
  <si>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</si>
  <si>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</si>
  <si>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</si>
  <si>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</si>
  <si>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</si>
  <si>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</si>
  <si>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</si>
  <si>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</si>
  <si>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</si>
  <si>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</si>
  <si>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</si>
  <si>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</si>
  <si>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</si>
  <si>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</si>
  <si>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</si>
  <si>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</si>
  <si>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</si>
  <si>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</si>
  <si>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</si>
  <si>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</si>
  <si>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</si>
  <si>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</si>
  <si>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</si>
  <si>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</si>
  <si>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</si>
  <si>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</si>
  <si>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</si>
  <si>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</si>
  <si>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</si>
  <si>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</si>
  <si>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</si>
  <si>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</si>
  <si>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</si>
  <si>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</si>
  <si>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</si>
  <si>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</si>
  <si>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</si>
  <si>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</si>
  <si>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</si>
  <si>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</si>
  <si>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</si>
  <si>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</si>
  <si>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</si>
  <si>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</si>
  <si>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</si>
  <si>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</si>
  <si>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</si>
  <si>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</si>
  <si>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</si>
  <si>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</si>
  <si>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</si>
  <si>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</si>
  <si>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</si>
  <si>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</si>
  <si>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</si>
  <si>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</si>
  <si>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</si>
  <si>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</si>
  <si>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</si>
  <si>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</si>
  <si>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</si>
  <si>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</si>
  <si>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</si>
  <si>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</si>
  <si>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</si>
  <si>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</si>
  <si>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</si>
  <si>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</si>
  <si>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</si>
  <si>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</si>
  <si>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</si>
  <si>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</si>
  <si>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</si>
  <si>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</si>
  <si>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</si>
  <si>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</si>
  <si>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</si>
  <si>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</si>
  <si>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</si>
  <si>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</si>
  <si>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</si>
  <si>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</si>
  <si>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</si>
  <si>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</si>
  <si>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</si>
  <si>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</si>
  <si>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</si>
  <si>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</si>
  <si>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</si>
  <si>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</si>
  <si>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</si>
  <si>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</si>
  <si>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</si>
  <si>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</si>
  <si>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</si>
  <si>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</si>
  <si>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</si>
  <si>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</si>
  <si>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</si>
  <si>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</si>
  <si>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</si>
  <si>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</si>
  <si>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</si>
  <si>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</si>
  <si>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</si>
  <si>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</si>
  <si>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</si>
  <si>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</si>
  <si>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</si>
  <si>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</si>
  <si>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</si>
  <si>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</si>
  <si>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</si>
  <si>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</si>
  <si>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</si>
  <si>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</si>
  <si>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</si>
  <si>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</si>
  <si>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</si>
  <si>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</si>
  <si>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</si>
  <si>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</si>
  <si>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</si>
  <si>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</si>
  <si>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</si>
  <si>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</si>
  <si>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</si>
  <si>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</si>
  <si>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</si>
  <si>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</si>
  <si>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</si>
  <si>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</si>
  <si>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</si>
  <si>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</si>
  <si>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</si>
  <si>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</si>
  <si>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</si>
  <si>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</si>
  <si>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</si>
  <si>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</si>
  <si>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</si>
  <si>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</si>
  <si>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</si>
  <si>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</si>
  <si>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</si>
  <si>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</si>
  <si>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</si>
  <si>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</si>
  <si>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</si>
  <si>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</si>
  <si>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</si>
  <si>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</si>
  <si>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</si>
  <si>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</si>
  <si>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</si>
  <si>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</si>
  <si>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</si>
  <si>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</si>
  <si>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</si>
  <si>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</si>
  <si>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</si>
  <si>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</si>
  <si>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</si>
  <si>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</si>
  <si>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</si>
  <si>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</si>
  <si>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</si>
  <si>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</si>
  <si>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</si>
  <si>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</si>
  <si>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</si>
  <si>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</si>
  <si>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</si>
  <si>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</si>
  <si>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</si>
  <si>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</si>
  <si>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</si>
  <si>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</si>
  <si>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</si>
  <si>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</si>
  <si>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</si>
  <si>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</si>
  <si>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</si>
  <si>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</si>
  <si>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</si>
  <si>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</si>
  <si>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</si>
  <si>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</si>
  <si>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</si>
  <si>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</si>
  <si>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</si>
  <si>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</si>
  <si>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</si>
  <si>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</si>
  <si>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</si>
  <si>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</si>
  <si>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</si>
  <si>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</si>
  <si>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</si>
  <si>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</si>
  <si>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</si>
  <si>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</si>
  <si>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</si>
  <si>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</si>
  <si>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</si>
  <si>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</si>
  <si>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</si>
  <si>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</si>
  <si>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</si>
  <si>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</si>
  <si>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</si>
  <si>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</si>
  <si>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</si>
  <si>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</si>
  <si>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</si>
  <si>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</si>
  <si>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</si>
  <si>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</si>
  <si>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</si>
  <si>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</si>
  <si>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</si>
  <si>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</si>
  <si>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</si>
  <si>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</si>
  <si>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</si>
  <si>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</si>
  <si>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</si>
  <si>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</si>
  <si>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</si>
  <si>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</si>
  <si>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</si>
  <si>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</si>
  <si>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</si>
  <si>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</si>
  <si>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</si>
  <si>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</si>
  <si>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</si>
  <si>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</si>
  <si>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</si>
  <si>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</si>
  <si>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</si>
  <si>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</si>
  <si>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</si>
  <si>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</si>
  <si>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</si>
  <si>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</si>
  <si>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</si>
  <si>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</si>
  <si>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</si>
  <si>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</si>
  <si>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</si>
  <si>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</si>
  <si>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</si>
  <si>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</si>
  <si>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</si>
  <si>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</si>
  <si>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</si>
  <si>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</si>
  <si>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</si>
  <si>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</si>
  <si>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</si>
  <si>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</si>
  <si>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</si>
  <si>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</si>
  <si>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</si>
  <si>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</si>
  <si>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</si>
  <si>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</si>
  <si>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</si>
  <si>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</si>
  <si>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</si>
  <si>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</si>
  <si>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</si>
  <si>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</si>
  <si>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</si>
  <si>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</si>
  <si>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</si>
  <si>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</si>
  <si>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</si>
  <si>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</si>
  <si>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</si>
  <si>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</si>
  <si>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</si>
  <si>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</si>
  <si>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</si>
  <si>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</si>
  <si>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</si>
  <si>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</si>
  <si>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</si>
  <si>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</si>
  <si>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</si>
  <si>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</si>
  <si>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</si>
  <si>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</si>
  <si>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</si>
  <si>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</si>
  <si>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</si>
  <si>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</si>
  <si>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</si>
  <si>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</si>
  <si>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</si>
  <si>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</si>
  <si>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</si>
  <si>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</si>
  <si>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</si>
  <si>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</si>
  <si>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</si>
  <si>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</si>
  <si>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</si>
  <si>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</si>
  <si>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</si>
  <si>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</si>
  <si>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</si>
  <si>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</si>
  <si>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</si>
  <si>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</si>
  <si>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</si>
  <si>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</si>
  <si>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</si>
  <si>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</si>
  <si>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</si>
  <si>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</si>
  <si>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</si>
  <si>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</si>
  <si>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</si>
  <si>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</si>
  <si>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</si>
  <si>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</si>
  <si>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</si>
  <si>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</si>
  <si>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</si>
  <si>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</si>
  <si>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</si>
  <si>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</si>
  <si>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</si>
  <si>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</si>
  <si>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</si>
  <si>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</si>
  <si>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</si>
  <si>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</si>
  <si>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</si>
  <si>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</si>
  <si>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</si>
  <si>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</si>
  <si>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</si>
  <si>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</si>
  <si>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</si>
  <si>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</si>
  <si>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</si>
  <si>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</si>
  <si>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</si>
  <si>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</si>
  <si>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</si>
  <si>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</si>
  <si>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</si>
  <si>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</si>
  <si>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</si>
  <si>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</si>
  <si>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</si>
  <si>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</si>
  <si>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</si>
  <si>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</si>
  <si>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</si>
  <si>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</si>
  <si>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</si>
  <si>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</si>
  <si>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</si>
  <si>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</si>
  <si>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</si>
  <si>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</si>
  <si>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</si>
  <si>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</si>
  <si>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</si>
  <si>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</si>
  <si>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</si>
  <si>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</si>
  <si>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</si>
  <si>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</si>
  <si>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</si>
  <si>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</si>
  <si>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</si>
  <si>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</si>
  <si>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</si>
  <si>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</si>
  <si>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</si>
  <si>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</si>
  <si>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</si>
  <si>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</si>
  <si>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</si>
  <si>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</si>
  <si>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</si>
  <si>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</si>
  <si>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</si>
  <si>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</si>
  <si>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</si>
  <si>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</si>
  <si>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</si>
  <si>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</si>
  <si>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</si>
  <si>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</si>
  <si>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</si>
  <si>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</si>
  <si>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</si>
  <si>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</si>
  <si>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</si>
  <si>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</si>
  <si>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</si>
  <si>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</si>
  <si>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</si>
  <si>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</si>
  <si>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</si>
  <si>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</si>
  <si>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</si>
  <si>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</si>
  <si>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</si>
  <si>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</si>
  <si>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</si>
  <si>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</si>
  <si>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</si>
  <si>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</si>
  <si>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</si>
  <si>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</si>
  <si>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</si>
  <si>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</si>
  <si>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</si>
  <si>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</si>
  <si>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</si>
  <si>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</si>
  <si>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</si>
  <si>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</si>
  <si>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</si>
  <si>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</si>
  <si>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</si>
  <si>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</si>
  <si>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</si>
  <si>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</si>
  <si>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</si>
  <si>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</si>
  <si>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</si>
  <si>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</si>
  <si>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</si>
  <si>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</si>
  <si>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</si>
  <si>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</si>
  <si>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</si>
  <si>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</si>
  <si>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</si>
  <si>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</si>
  <si>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</si>
  <si>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</si>
  <si>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</si>
  <si>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</si>
  <si>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</si>
  <si>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</si>
  <si>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</si>
  <si>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</si>
  <si>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</si>
  <si>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</si>
  <si>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</si>
  <si>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</si>
  <si>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</si>
  <si>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</si>
  <si>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</si>
  <si>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</si>
  <si>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</si>
  <si>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</si>
  <si>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</si>
  <si>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</si>
  <si>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</si>
  <si>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</si>
  <si>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</si>
  <si>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</si>
  <si>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</si>
  <si>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</si>
  <si>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</si>
  <si>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</si>
  <si>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</si>
  <si>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</si>
  <si>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</si>
  <si>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</si>
  <si>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</si>
  <si>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</si>
  <si>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</si>
  <si>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</si>
  <si>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</si>
  <si>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</si>
  <si>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</si>
  <si>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</si>
  <si>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</si>
  <si>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</si>
  <si>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</si>
  <si>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</si>
  <si>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</si>
  <si>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</si>
  <si>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</si>
  <si>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</si>
  <si>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</si>
  <si>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</si>
  <si>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</si>
  <si>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</si>
  <si>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</si>
  <si>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</si>
  <si>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</si>
  <si>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</si>
  <si>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</si>
  <si>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</si>
  <si>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</si>
  <si>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</si>
  <si>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</si>
  <si>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</si>
  <si>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</si>
  <si>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</si>
  <si>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</si>
  <si>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</si>
  <si>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</si>
  <si>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</si>
  <si>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</si>
  <si>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</si>
  <si>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</si>
  <si>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</si>
  <si>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</si>
  <si>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</si>
  <si>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</si>
  <si>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</si>
  <si>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</si>
  <si>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</si>
  <si>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</si>
  <si>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</si>
  <si>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</si>
  <si>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</si>
  <si>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</si>
  <si>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</si>
  <si>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</si>
  <si>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</si>
  <si>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</si>
  <si>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</si>
  <si>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</si>
  <si>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</si>
  <si>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</si>
  <si>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</si>
  <si>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</si>
  <si>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</si>
  <si>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</si>
  <si>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</si>
  <si>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</si>
  <si>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</si>
  <si>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</si>
  <si>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</si>
  <si>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</si>
  <si>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</si>
  <si>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</si>
  <si>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</si>
  <si>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</si>
  <si>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</si>
  <si>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</si>
  <si>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</si>
  <si>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</si>
  <si>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</si>
  <si>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</si>
  <si>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</si>
  <si>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</si>
  <si>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</si>
  <si>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</si>
  <si>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</si>
  <si>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</si>
  <si>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</si>
  <si>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</si>
  <si>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</si>
  <si>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</si>
  <si>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</si>
  <si>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</si>
  <si>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</si>
  <si>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</si>
  <si>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</si>
  <si>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</si>
  <si>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</si>
  <si>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</si>
  <si>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</si>
  <si>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</si>
  <si>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</si>
  <si>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</si>
  <si>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</si>
  <si>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</si>
  <si>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</si>
  <si>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</si>
  <si>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</si>
  <si>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</si>
  <si>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</si>
  <si>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</si>
  <si>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</si>
  <si>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</si>
  <si>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</si>
  <si>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</si>
  <si>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</si>
  <si>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</si>
  <si>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</si>
  <si>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</si>
  <si>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</si>
  <si>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</si>
  <si>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</si>
  <si>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</si>
  <si>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</si>
  <si>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</si>
  <si>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</si>
  <si>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</si>
  <si>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</si>
  <si>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</si>
  <si>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</si>
  <si>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</si>
  <si>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</si>
  <si>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</si>
  <si>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</si>
  <si>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</si>
  <si>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</si>
  <si>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</si>
  <si>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</si>
  <si>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</si>
  <si>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</si>
  <si>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</si>
  <si>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</si>
  <si>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</si>
  <si>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</si>
  <si>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</si>
  <si>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</si>
  <si>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</si>
  <si>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</si>
  <si>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</si>
  <si>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</si>
  <si>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</si>
  <si>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</si>
  <si>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</si>
  <si>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</si>
  <si>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</si>
  <si>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</si>
  <si>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</si>
  <si>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</si>
  <si>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</si>
  <si>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</si>
  <si>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</si>
  <si>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</si>
  <si>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</si>
  <si>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</si>
  <si>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</si>
  <si>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</si>
  <si>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</si>
  <si>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</si>
  <si>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</si>
  <si>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</si>
  <si>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</si>
  <si>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</si>
  <si>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</si>
  <si>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</si>
  <si>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</si>
  <si>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</si>
  <si>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</si>
  <si>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</si>
  <si>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</si>
  <si>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</si>
  <si>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</si>
  <si>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</si>
  <si>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</si>
  <si>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</si>
  <si>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</si>
  <si>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</si>
  <si>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</si>
  <si>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</si>
  <si>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</si>
  <si>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</si>
  <si>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</si>
  <si>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</si>
  <si>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</si>
  <si>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</si>
  <si>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</si>
  <si>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</si>
  <si>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</si>
  <si>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</si>
  <si>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</si>
  <si>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</si>
  <si>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</si>
  <si>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</si>
  <si>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</si>
  <si>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</si>
  <si>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</si>
  <si>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</si>
  <si>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</si>
  <si>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</si>
  <si>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</si>
  <si>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</si>
  <si>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</si>
  <si>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</si>
  <si>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</si>
  <si>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</si>
  <si>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</si>
  <si>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</si>
  <si>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</si>
  <si>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</si>
  <si>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</si>
  <si>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</si>
  <si>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</si>
  <si>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</si>
  <si>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</si>
  <si>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</si>
  <si>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</si>
  <si>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</si>
  <si>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</si>
  <si>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</si>
  <si>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</si>
  <si>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</si>
  <si>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</si>
  <si>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</si>
  <si>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</si>
  <si>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</si>
  <si>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</si>
  <si>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</si>
  <si>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</si>
  <si>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</si>
  <si>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</si>
  <si>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</si>
  <si>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</si>
  <si>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</si>
  <si>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</si>
  <si>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</si>
  <si>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</si>
  <si>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</si>
  <si>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</si>
  <si>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</si>
  <si>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</si>
  <si>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</si>
  <si>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</si>
  <si>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</si>
  <si>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</si>
  <si>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</si>
  <si>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</si>
  <si>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</si>
  <si>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</si>
  <si>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</si>
  <si>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</si>
  <si>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</si>
  <si>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</si>
  <si>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</si>
  <si>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</si>
  <si>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</si>
  <si>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</si>
  <si>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</si>
  <si>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</si>
  <si>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</si>
  <si>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</si>
  <si>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</si>
  <si>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</si>
  <si>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</si>
  <si>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</si>
  <si>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</si>
  <si>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</si>
  <si>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</si>
  <si>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</si>
  <si>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</si>
  <si>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</si>
  <si>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</si>
  <si>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</si>
  <si>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</si>
  <si>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</si>
  <si>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</si>
  <si>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</si>
  <si>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</si>
  <si>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</si>
  <si>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</si>
  <si>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</si>
  <si>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</si>
  <si>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</si>
  <si>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</si>
  <si>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</si>
  <si>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</si>
  <si>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</si>
  <si>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</si>
  <si>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</si>
  <si>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</si>
  <si>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</si>
  <si>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</si>
  <si>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</si>
  <si>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</si>
  <si>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</si>
  <si>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</si>
  <si>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</si>
  <si>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</si>
  <si>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</si>
  <si>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</si>
  <si>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</si>
  <si>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</si>
  <si>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</si>
  <si>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</si>
  <si>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</si>
  <si>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</si>
  <si>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</si>
  <si>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</si>
  <si>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</si>
  <si>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</si>
  <si>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</si>
  <si>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</si>
  <si>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</si>
  <si>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</si>
  <si>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</si>
  <si>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</si>
  <si>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</si>
  <si>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</si>
  <si>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</si>
  <si>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</si>
  <si>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</si>
  <si>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</si>
  <si>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</si>
  <si>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</si>
  <si>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</si>
  <si>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</si>
  <si>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</si>
  <si>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</si>
  <si>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</si>
  <si>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</si>
  <si>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</si>
  <si>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</si>
  <si>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</si>
  <si>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</si>
  <si>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</si>
  <si>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</si>
  <si>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</si>
  <si>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</si>
  <si>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</si>
  <si>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</si>
  <si>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</si>
  <si>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</si>
  <si>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</si>
  <si>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</si>
  <si>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</si>
  <si>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</si>
  <si>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</si>
  <si>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</si>
  <si>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</si>
  <si>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</si>
  <si>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</si>
  <si>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</si>
  <si>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</si>
  <si>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</si>
  <si>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</si>
  <si>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</si>
  <si>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</si>
  <si>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</si>
  <si>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</si>
  <si>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</si>
  <si>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</si>
  <si>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</si>
  <si>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</si>
  <si>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</si>
  <si>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</si>
  <si>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</si>
  <si>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</si>
  <si>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</si>
  <si>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</si>
  <si>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</si>
  <si>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</si>
  <si>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</si>
  <si>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</si>
  <si>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</si>
  <si>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</si>
  <si>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</si>
  <si>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</si>
  <si>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</si>
  <si>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</si>
  <si>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</si>
  <si>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</si>
  <si>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</si>
  <si>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</si>
  <si>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</si>
  <si>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</si>
  <si>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</si>
  <si>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</si>
  <si>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</si>
  <si>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</si>
  <si>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</si>
  <si>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</si>
  <si>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</si>
  <si>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</si>
  <si>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</si>
  <si>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</si>
  <si>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</si>
  <si>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</si>
  <si>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</si>
  <si>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</si>
  <si>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</si>
  <si>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</si>
  <si>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</si>
  <si>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</si>
  <si>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</si>
  <si>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</si>
  <si>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</si>
  <si>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</si>
  <si>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</si>
  <si>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</si>
  <si>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</si>
  <si>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</si>
  <si>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</si>
  <si>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</si>
  <si>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</si>
  <si>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</si>
  <si>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</si>
  <si>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</si>
  <si>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</si>
  <si>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</si>
  <si>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</si>
  <si>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</si>
  <si>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</si>
  <si>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</si>
  <si>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</si>
  <si>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</si>
  <si>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</si>
  <si>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</si>
  <si>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</si>
  <si>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</si>
  <si>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</si>
  <si>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</si>
  <si>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</si>
  <si>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</si>
  <si>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</si>
  <si>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</si>
  <si>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</si>
  <si>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</si>
  <si>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</si>
  <si>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</si>
  <si>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</si>
  <si>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</si>
  <si>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</si>
  <si>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</si>
  <si>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</si>
  <si>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</si>
  <si>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</si>
  <si>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</si>
  <si>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</si>
  <si>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</si>
  <si>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</si>
  <si>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</si>
  <si>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</si>
  <si>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</si>
  <si>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</si>
  <si>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</si>
  <si>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</si>
  <si>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</si>
  <si>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</si>
  <si>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</si>
  <si>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</si>
  <si>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</si>
  <si>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</si>
  <si>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</si>
  <si>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</si>
  <si>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</si>
  <si>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</si>
  <si>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</si>
  <si>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</si>
  <si>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</si>
  <si>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</si>
  <si>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</si>
  <si>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</si>
  <si>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</si>
  <si>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</si>
  <si>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</si>
  <si>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</si>
  <si>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</si>
  <si>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</si>
  <si>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</si>
  <si>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</si>
  <si>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</si>
  <si>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</si>
  <si>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</si>
  <si>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</si>
  <si>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</si>
  <si>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</si>
  <si>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</si>
  <si>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</si>
  <si>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</si>
  <si>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</si>
  <si>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</si>
  <si>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</si>
  <si>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</si>
  <si>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</si>
  <si>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</si>
  <si>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</si>
  <si>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</si>
  <si>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</si>
  <si>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</si>
  <si>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</si>
  <si>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</si>
  <si>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</si>
  <si>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</si>
  <si>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</si>
  <si>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</si>
  <si>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</si>
  <si>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</si>
  <si>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</si>
  <si>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</si>
  <si>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</si>
  <si>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</si>
  <si>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</si>
  <si>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</si>
  <si>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</si>
  <si>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</si>
  <si>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</si>
  <si>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</si>
  <si>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</si>
  <si>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</si>
  <si>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</si>
  <si>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</si>
  <si>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</si>
  <si>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</si>
  <si>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</si>
  <si>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</si>
  <si>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</si>
  <si>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</si>
  <si>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</si>
  <si>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</si>
  <si>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</si>
  <si>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</si>
  <si>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</si>
  <si>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</si>
  <si>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</si>
  <si>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</si>
  <si>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</si>
  <si>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</si>
  <si>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</si>
  <si>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</si>
  <si>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</si>
  <si>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</si>
  <si>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</si>
  <si>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</si>
  <si>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</si>
  <si>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</si>
  <si>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</si>
  <si>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</si>
  <si>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</si>
  <si>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</si>
  <si>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</si>
  <si>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</si>
  <si>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</si>
  <si>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</si>
  <si>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</si>
  <si>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</si>
  <si>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</si>
  <si>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</si>
  <si>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</si>
  <si>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</si>
  <si>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</si>
  <si>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</si>
  <si>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</si>
  <si>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</si>
  <si>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</si>
  <si>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</si>
  <si>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</si>
  <si>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</si>
  <si>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</si>
  <si>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</si>
  <si>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</si>
  <si>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</si>
  <si>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</si>
  <si>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</si>
  <si>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</si>
  <si>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</si>
  <si>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</si>
  <si>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</si>
  <si>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</si>
  <si>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</si>
  <si>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</si>
  <si>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</si>
  <si>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</si>
  <si>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</si>
  <si>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</si>
  <si>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</si>
  <si>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</si>
  <si>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</si>
  <si>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</si>
  <si>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</si>
  <si>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</si>
  <si>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</si>
  <si>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</si>
  <si>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</si>
  <si>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</si>
  <si>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</si>
  <si>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</si>
  <si>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</si>
  <si>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</si>
  <si>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</si>
  <si>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</si>
  <si>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</si>
  <si>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</si>
  <si>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</si>
  <si>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</si>
  <si>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</si>
  <si>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</si>
  <si>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</si>
  <si>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</si>
  <si>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</si>
  <si>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</si>
  <si>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</si>
  <si>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</si>
  <si>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</si>
  <si>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</si>
  <si>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</si>
  <si>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</si>
  <si>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</si>
  <si>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</si>
  <si>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</si>
  <si>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</si>
  <si>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</si>
  <si>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</si>
  <si>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</si>
  <si>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</si>
  <si>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</si>
  <si>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</si>
  <si>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</si>
  <si>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</si>
  <si>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</si>
  <si>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</si>
  <si>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</si>
  <si>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</si>
  <si>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</si>
  <si>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</si>
  <si>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</si>
  <si>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</si>
  <si>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</si>
  <si>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</si>
  <si>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</si>
  <si>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</si>
  <si>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</si>
  <si>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</si>
  <si>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</si>
  <si>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</si>
  <si>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</si>
  <si>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</si>
  <si>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</si>
  <si>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</si>
  <si>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</si>
  <si>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</si>
  <si>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</si>
  <si>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</si>
  <si>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</si>
  <si>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</si>
  <si>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</si>
  <si>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</si>
  <si>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</si>
  <si>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</si>
  <si>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</si>
  <si>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</si>
  <si>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</si>
  <si>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</si>
  <si>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</si>
  <si>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</si>
  <si>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</si>
  <si>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</si>
  <si>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</si>
  <si>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</si>
  <si>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</si>
  <si>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</si>
  <si>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</si>
  <si>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</si>
  <si>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</si>
  <si>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</si>
  <si>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</si>
  <si>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</si>
  <si>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</si>
  <si>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</si>
  <si>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</si>
  <si>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</si>
  <si>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</si>
  <si>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</si>
  <si>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</si>
  <si>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</si>
  <si>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</si>
  <si>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</si>
  <si>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</si>
  <si>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</si>
  <si>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</si>
  <si>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</si>
  <si>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</si>
  <si>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</si>
  <si>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</si>
  <si>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</si>
  <si>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</si>
  <si>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</si>
  <si>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</si>
  <si>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</si>
  <si>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</si>
  <si>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</si>
  <si>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</si>
  <si>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</si>
  <si>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</si>
  <si>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</si>
  <si>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</si>
  <si>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</si>
  <si>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</si>
  <si>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</si>
  <si>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</si>
  <si>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</si>
  <si>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</si>
  <si>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</si>
  <si>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</si>
  <si>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</si>
  <si>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</si>
  <si>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</si>
  <si>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</si>
  <si>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</si>
  <si>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</si>
  <si>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</si>
  <si>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</si>
  <si>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</si>
  <si>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</si>
  <si>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</si>
  <si>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</si>
  <si>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</si>
  <si>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</si>
  <si>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</si>
  <si>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</si>
  <si>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</si>
  <si>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</si>
  <si>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</si>
  <si>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</si>
  <si>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</si>
  <si>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</si>
  <si>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</si>
  <si>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</si>
  <si>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</si>
  <si>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</si>
  <si>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</si>
  <si>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</si>
  <si>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</si>
  <si>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</si>
  <si>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</si>
  <si>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</si>
  <si>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</si>
  <si>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</si>
  <si>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</si>
  <si>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</si>
  <si>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</si>
  <si>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</si>
  <si>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</si>
  <si>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</si>
  <si>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</si>
  <si>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</si>
  <si>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</si>
  <si>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</si>
  <si>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</si>
  <si>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</si>
  <si>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</si>
  <si>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</si>
  <si>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</si>
  <si>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</si>
  <si>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</si>
  <si>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</si>
  <si>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</si>
  <si>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</si>
  <si>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</si>
  <si>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</si>
  <si>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</si>
  <si>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</si>
  <si>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</si>
  <si>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</si>
  <si>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</si>
  <si>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</si>
  <si>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</si>
  <si>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</si>
  <si>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</si>
  <si>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</si>
  <si>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</si>
  <si>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</si>
  <si>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</si>
  <si>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</si>
  <si>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</si>
  <si>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</si>
  <si>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</si>
  <si>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</si>
  <si>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</si>
  <si>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</si>
  <si>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</si>
  <si>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</si>
  <si>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</si>
  <si>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</si>
  <si>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</si>
  <si>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</si>
  <si>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</si>
  <si>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</si>
  <si>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</si>
  <si>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</si>
  <si>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</si>
  <si>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</si>
  <si>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</si>
  <si>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</si>
  <si>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</si>
  <si>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</si>
  <si>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</si>
  <si>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</si>
  <si>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</si>
  <si>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</si>
  <si>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</si>
  <si>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</si>
  <si>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</si>
  <si>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</si>
  <si>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</si>
  <si>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</si>
  <si>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</si>
  <si>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</si>
  <si>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</si>
  <si>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</si>
  <si>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</si>
  <si>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</si>
  <si>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</si>
  <si>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</si>
  <si>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</si>
  <si>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</si>
  <si>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</si>
  <si>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</si>
  <si>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</si>
  <si>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</si>
  <si>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</si>
  <si>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</si>
  <si>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</si>
  <si>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</si>
  <si>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</si>
  <si>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</si>
  <si>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</si>
  <si>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</si>
  <si>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</si>
  <si>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</si>
  <si>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</si>
  <si>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</si>
  <si>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</si>
  <si>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</si>
  <si>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</si>
  <si>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</si>
  <si>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</si>
  <si>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</si>
  <si>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</si>
  <si>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</si>
  <si>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</si>
  <si>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</si>
  <si>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</si>
  <si>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</si>
  <si>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</si>
  <si>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</si>
  <si>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</si>
  <si>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</si>
  <si>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</si>
  <si>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</si>
  <si>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</si>
  <si>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</si>
  <si>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</si>
  <si>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</si>
  <si>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</si>
  <si>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</si>
  <si>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</si>
  <si>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</si>
  <si>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</si>
  <si>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</si>
  <si>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</si>
  <si>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</si>
  <si>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</si>
  <si>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</si>
  <si>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</si>
  <si>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</si>
  <si>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</si>
  <si>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</si>
  <si>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</si>
  <si>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</si>
  <si>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</si>
  <si>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</si>
  <si>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</si>
  <si>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</si>
  <si>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</si>
  <si>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</si>
  <si>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</si>
  <si>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</si>
  <si>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</si>
  <si>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</si>
  <si>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</si>
  <si>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</si>
  <si>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</si>
  <si>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</si>
  <si>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</si>
  <si>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</si>
  <si>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</si>
  <si>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</si>
  <si>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</si>
  <si>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</si>
  <si>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</si>
  <si>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</si>
  <si>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</si>
  <si>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</si>
  <si>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</si>
  <si>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</si>
  <si>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</si>
  <si>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</si>
  <si>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</si>
  <si>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</si>
  <si>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</si>
  <si>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</si>
  <si>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</si>
  <si>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</si>
  <si>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</si>
  <si>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</si>
  <si>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</si>
  <si>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</si>
  <si>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</si>
  <si>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</si>
  <si>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</si>
  <si>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</si>
  <si>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</si>
  <si>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</si>
  <si>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</si>
  <si>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</si>
  <si>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</si>
  <si>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</si>
  <si>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</si>
  <si>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</si>
  <si>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</si>
  <si>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</si>
  <si>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</si>
  <si>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</si>
  <si>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</si>
  <si>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</si>
  <si>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</si>
  <si>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</si>
  <si>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</si>
  <si>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</si>
  <si>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</si>
  <si>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</si>
  <si>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</si>
  <si>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</si>
  <si>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</si>
  <si>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</si>
  <si>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</si>
  <si>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</si>
  <si>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</si>
  <si>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</si>
  <si>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</si>
  <si>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</si>
  <si>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</si>
  <si>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</si>
  <si>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</si>
  <si>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</si>
  <si>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</si>
  <si>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</si>
  <si>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</si>
  <si>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</si>
  <si>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</si>
  <si>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</si>
  <si>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</si>
  <si>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</si>
  <si>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</si>
  <si>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</si>
  <si>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</si>
  <si>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</si>
  <si>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</si>
  <si>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</si>
  <si>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</si>
  <si>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</si>
  <si>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</si>
  <si>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</si>
  <si>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</si>
  <si>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</si>
  <si>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</si>
  <si>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</si>
  <si>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</si>
  <si>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</si>
  <si>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</si>
  <si>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</si>
  <si>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</si>
  <si>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</si>
  <si>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</si>
  <si>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</si>
  <si>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</si>
  <si>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</si>
  <si>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</si>
  <si>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</si>
  <si>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</si>
  <si>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</si>
  <si>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</si>
  <si>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</si>
  <si>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</si>
  <si>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</si>
  <si>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</si>
  <si>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</si>
  <si>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</si>
  <si>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</si>
  <si>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</si>
  <si>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</si>
  <si>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</si>
  <si>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</si>
  <si>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</si>
  <si>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</si>
  <si>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</si>
  <si>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</si>
  <si>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</si>
  <si>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</si>
  <si>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</si>
  <si>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</si>
  <si>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</si>
  <si>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</si>
  <si>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</si>
  <si>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</si>
  <si>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</si>
  <si>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</si>
  <si>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</si>
  <si>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</si>
  <si>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</si>
  <si>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</si>
  <si>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</si>
  <si>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</si>
  <si>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</si>
  <si>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</si>
  <si>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</si>
  <si>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</si>
  <si>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</si>
  <si>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</si>
  <si>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</si>
  <si>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</si>
  <si>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</si>
  <si>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</si>
  <si>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</si>
  <si>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</si>
  <si>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</si>
  <si>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</si>
  <si>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</si>
  <si>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</si>
  <si>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</si>
  <si>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</si>
  <si>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</si>
  <si>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</si>
  <si>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</si>
  <si>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</si>
  <si>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</si>
  <si>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</si>
  <si>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</si>
  <si>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</si>
  <si>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</si>
  <si>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</si>
  <si>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</si>
  <si>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</si>
  <si>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</si>
  <si>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</si>
  <si>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</si>
  <si>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</si>
  <si>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</si>
  <si>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</si>
  <si>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</si>
  <si>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</si>
  <si>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</si>
  <si>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</si>
  <si>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</si>
  <si>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</si>
  <si>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</si>
  <si>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</si>
  <si>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</si>
  <si>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</si>
  <si>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</si>
  <si>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</si>
  <si>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</si>
  <si>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</si>
  <si>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</si>
  <si>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</si>
  <si>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</si>
  <si>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</si>
  <si>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</si>
  <si>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</si>
  <si>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</si>
  <si>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</si>
  <si>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</si>
  <si>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</si>
  <si>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</si>
  <si>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</si>
  <si>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</si>
  <si>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</si>
  <si>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</si>
  <si>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</si>
  <si>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</si>
  <si>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</si>
  <si>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</si>
  <si>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</si>
  <si>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</si>
  <si>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</si>
  <si>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</si>
  <si>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</si>
  <si>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</si>
  <si>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</si>
  <si>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</si>
  <si>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</si>
  <si>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</si>
  <si>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</si>
  <si>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</si>
  <si>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</si>
  <si>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</si>
  <si>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</si>
  <si>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</si>
  <si>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</si>
  <si>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</si>
  <si>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</si>
  <si>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</si>
  <si>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</si>
  <si>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</si>
  <si>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</si>
  <si>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</si>
  <si>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</si>
  <si>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</si>
  <si>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</si>
  <si>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</si>
  <si>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</si>
  <si>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</si>
  <si>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</si>
  <si>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</si>
  <si>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</si>
  <si>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</si>
  <si>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</si>
  <si>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</si>
  <si>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</si>
  <si>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</si>
  <si>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</si>
  <si>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</si>
  <si>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</si>
  <si>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</si>
  <si>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</si>
  <si>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</si>
  <si>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</si>
  <si>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</si>
  <si>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</si>
  <si>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</si>
  <si>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</si>
  <si>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</si>
  <si>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</si>
  <si>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</si>
  <si>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</si>
  <si>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</si>
  <si>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</si>
  <si>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</si>
  <si>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</si>
  <si>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</si>
  <si>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</si>
  <si>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</si>
  <si>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</si>
  <si>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</si>
  <si>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</si>
  <si>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</si>
  <si>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</si>
  <si>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</si>
  <si>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</si>
  <si>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</si>
  <si>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</si>
  <si>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</si>
  <si>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</si>
  <si>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</si>
  <si>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</si>
  <si>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</si>
  <si>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</si>
  <si>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</si>
  <si>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</si>
  <si>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</si>
  <si>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</si>
  <si>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</si>
  <si>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</si>
  <si>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</si>
  <si>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</si>
  <si>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</si>
  <si>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</si>
  <si>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</si>
  <si>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</si>
  <si>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</si>
  <si>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</si>
  <si>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</si>
  <si>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</si>
  <si>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</si>
  <si>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</si>
  <si>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</si>
  <si>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</si>
  <si>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</si>
  <si>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</si>
  <si>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</si>
  <si>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</si>
  <si>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</si>
  <si>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</si>
  <si>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</si>
  <si>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</si>
  <si>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</si>
  <si>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</si>
  <si>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</si>
  <si>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</si>
  <si>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</si>
  <si>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</si>
  <si>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</si>
  <si>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</si>
  <si>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</si>
  <si>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</si>
  <si>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</si>
  <si>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</si>
  <si>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</si>
  <si>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</si>
  <si>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</si>
  <si>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</si>
  <si>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</si>
  <si>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</si>
  <si>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</si>
  <si>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</si>
  <si>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</si>
  <si>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</si>
  <si>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</si>
  <si>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</si>
  <si>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</si>
  <si>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</si>
  <si>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</si>
  <si>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</si>
  <si>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</si>
  <si>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</si>
  <si>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</si>
  <si>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</si>
  <si>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</si>
  <si>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</si>
  <si>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</si>
  <si>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</si>
  <si>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</si>
  <si>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</si>
  <si>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</si>
  <si>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</si>
  <si>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</si>
  <si>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</si>
  <si>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</si>
  <si>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</si>
  <si>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</si>
  <si>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</si>
  <si>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</si>
  <si>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</si>
  <si>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</si>
  <si>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</si>
  <si>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</si>
  <si>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</si>
  <si>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</si>
  <si>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</si>
  <si>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</si>
  <si>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</si>
  <si>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</si>
  <si>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</si>
  <si>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</si>
  <si>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</si>
  <si>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</si>
  <si>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</si>
  <si>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</si>
  <si>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</si>
  <si>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</si>
  <si>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</si>
  <si>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</si>
  <si>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</si>
  <si>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</si>
  <si>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</si>
  <si>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</si>
  <si>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</si>
  <si>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</si>
  <si>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</si>
  <si>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</si>
  <si>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</si>
  <si>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</si>
  <si>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</si>
  <si>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</si>
  <si>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</si>
  <si>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</si>
  <si>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</si>
  <si>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</si>
  <si>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</si>
  <si>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</si>
  <si>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</si>
  <si>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</si>
  <si>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</si>
  <si>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</si>
  <si>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</si>
  <si>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</si>
  <si>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</si>
  <si>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</si>
  <si>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</si>
  <si>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</si>
  <si>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</si>
  <si>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</si>
  <si>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</si>
  <si>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</si>
  <si>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</si>
  <si>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</si>
  <si>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</si>
  <si>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</si>
  <si>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</si>
  <si>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</si>
  <si>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</si>
  <si>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</si>
  <si>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</si>
  <si>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</si>
  <si>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</si>
  <si>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</si>
  <si>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</si>
  <si>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</si>
  <si>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</si>
  <si>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</si>
  <si>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</si>
  <si>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</si>
  <si>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</si>
  <si>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</si>
  <si>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</si>
  <si>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</si>
  <si>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</si>
  <si>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</si>
  <si>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</si>
  <si>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</si>
  <si>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</si>
  <si>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</si>
  <si>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</si>
  <si>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</si>
  <si>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</si>
  <si>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</si>
  <si>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</si>
  <si>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</si>
  <si>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</si>
  <si>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</si>
  <si>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</si>
  <si>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</si>
  <si>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</si>
  <si>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</si>
  <si>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</si>
  <si>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</si>
  <si>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</si>
  <si>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</si>
  <si>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</si>
  <si>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</si>
  <si>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</si>
  <si>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</si>
  <si>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</si>
  <si>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</si>
  <si>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</si>
  <si>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</si>
  <si>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</si>
  <si>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</si>
  <si>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</si>
  <si>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</si>
  <si>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</si>
  <si>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</si>
  <si>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</si>
  <si>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</si>
  <si>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</si>
  <si>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</si>
  <si>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</si>
  <si>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</si>
  <si>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</si>
  <si>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</si>
  <si>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</si>
  <si>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</si>
  <si>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</si>
  <si>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</si>
  <si>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</si>
  <si>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</si>
  <si>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</si>
  <si>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</si>
  <si>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</si>
  <si>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</si>
  <si>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</si>
  <si>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</si>
  <si>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</si>
  <si>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</si>
  <si>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</si>
  <si>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</si>
  <si>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</si>
  <si>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</si>
  <si>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</si>
  <si>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</si>
  <si>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</si>
  <si>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</si>
  <si>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</si>
  <si>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</si>
  <si>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</si>
  <si>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</si>
  <si>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</si>
  <si>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</si>
  <si>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</si>
  <si>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</si>
  <si>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</si>
  <si>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</si>
  <si>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</si>
  <si>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</si>
  <si>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</si>
  <si>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</si>
  <si>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</si>
  <si>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</si>
  <si>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</si>
  <si>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</si>
  <si>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</si>
  <si>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</si>
  <si>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</si>
  <si>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</si>
  <si>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</si>
  <si>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</si>
  <si>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</si>
  <si>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</si>
  <si>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</si>
  <si>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</si>
  <si>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</si>
  <si>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</si>
  <si>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</si>
  <si>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</si>
  <si>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</si>
  <si>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</si>
  <si>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</si>
  <si>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</si>
  <si>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</si>
  <si>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</si>
  <si>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</si>
  <si>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</si>
  <si>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</si>
  <si>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</si>
  <si>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</si>
  <si>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</si>
  <si>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</si>
  <si>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</si>
  <si>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</si>
  <si>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</si>
  <si>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</si>
  <si>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</si>
  <si>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</si>
  <si>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</si>
  <si>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</si>
  <si>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</si>
  <si>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</si>
  <si>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</si>
  <si>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</si>
  <si>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</si>
  <si>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</si>
  <si>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</si>
  <si>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</si>
  <si>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</si>
  <si>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</si>
  <si>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</si>
  <si>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</si>
  <si>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</si>
  <si>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</si>
  <si>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</si>
  <si>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</si>
  <si>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</si>
  <si>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</si>
  <si>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</si>
  <si>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</si>
  <si>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</si>
  <si>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</si>
  <si>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</si>
  <si>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</si>
  <si>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</si>
  <si>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</si>
  <si>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</si>
  <si>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</si>
  <si>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</si>
  <si>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</si>
  <si>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</si>
  <si>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</si>
  <si>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</si>
  <si>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</si>
  <si>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</si>
  <si>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</si>
  <si>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</si>
  <si>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</si>
  <si>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</si>
  <si>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</si>
  <si>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</si>
  <si>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</si>
  <si>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</si>
  <si>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</si>
  <si>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</si>
  <si>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</si>
  <si>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</si>
  <si>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</si>
  <si>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</si>
  <si>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</si>
  <si>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</si>
  <si>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</si>
  <si>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</si>
  <si>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</si>
  <si>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</si>
  <si>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</si>
  <si>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</si>
  <si>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</si>
  <si>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</si>
  <si>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</si>
  <si>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</si>
  <si>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</si>
  <si>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</si>
  <si>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</si>
  <si>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</si>
  <si>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</si>
  <si>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</si>
  <si>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</si>
  <si>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</si>
  <si>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</si>
  <si>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</si>
  <si>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</si>
  <si>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</si>
  <si>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</si>
  <si>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</si>
  <si>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</si>
  <si>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</si>
  <si>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</si>
  <si>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</si>
  <si>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</si>
  <si>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</si>
  <si>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</si>
  <si>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</si>
  <si>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</si>
  <si>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</si>
  <si>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</si>
  <si>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</si>
  <si>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</si>
  <si>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</si>
  <si>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</si>
  <si>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</si>
  <si>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</si>
  <si>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</si>
  <si>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</si>
  <si>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</si>
  <si>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</si>
  <si>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</si>
  <si>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</si>
  <si>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</si>
  <si>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</si>
  <si>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</si>
  <si>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</si>
  <si>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</si>
  <si>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</si>
  <si>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</si>
  <si>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</si>
  <si>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</si>
  <si>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</si>
  <si>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</si>
  <si>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</si>
  <si>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</si>
  <si>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</si>
  <si>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</si>
  <si>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</si>
  <si>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</si>
  <si>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</si>
  <si>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</si>
  <si>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</si>
  <si>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</si>
  <si>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</si>
  <si>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</si>
  <si>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</si>
  <si>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</si>
  <si>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</si>
  <si>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</si>
  <si>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</si>
  <si>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</si>
  <si>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</si>
  <si>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</si>
  <si>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</si>
  <si>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</si>
  <si>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</si>
  <si>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</si>
  <si>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</si>
  <si>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</si>
  <si>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</si>
  <si>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</si>
  <si>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</si>
  <si>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</si>
  <si>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</si>
  <si>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</si>
  <si>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</si>
  <si>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</si>
  <si>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</si>
  <si>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</si>
  <si>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</si>
  <si>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</si>
  <si>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</si>
  <si>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</si>
  <si>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</si>
  <si>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</si>
  <si>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</si>
  <si>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</si>
  <si>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</si>
  <si>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</si>
  <si>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</si>
  <si>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</si>
  <si>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</si>
  <si>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</si>
  <si>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</si>
  <si>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</si>
  <si>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</si>
  <si>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</si>
  <si>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</si>
  <si>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</si>
  <si>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</si>
  <si>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</si>
  <si>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</si>
  <si>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</si>
  <si>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</si>
  <si>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</si>
  <si>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</si>
  <si>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</si>
  <si>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</si>
  <si>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</si>
  <si>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</si>
  <si>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</si>
  <si>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</si>
  <si>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</si>
  <si>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</si>
  <si>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</si>
  <si>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</si>
  <si>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</si>
  <si>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</si>
  <si>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</si>
  <si>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</si>
  <si>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</si>
  <si>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</si>
  <si>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</si>
  <si>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</si>
  <si>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</si>
  <si>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</si>
  <si>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</si>
  <si>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</si>
  <si>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</si>
  <si>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</si>
  <si>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</si>
  <si>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</si>
  <si>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</si>
  <si>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</si>
  <si>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</si>
  <si>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</si>
  <si>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</si>
  <si>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</si>
  <si>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</si>
  <si>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</si>
  <si>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</si>
  <si>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</si>
  <si>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</si>
  <si>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</si>
  <si>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</si>
  <si>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</si>
  <si>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</si>
  <si>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</si>
  <si>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</si>
  <si>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</si>
  <si>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</si>
  <si>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</si>
  <si>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</si>
  <si>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</si>
  <si>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</si>
  <si>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</si>
  <si>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</si>
  <si>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</si>
  <si>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</si>
  <si>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</si>
  <si>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</si>
  <si>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</si>
  <si>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</si>
  <si>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</si>
  <si>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</si>
  <si>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</si>
  <si>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</si>
  <si>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</si>
  <si>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</si>
  <si>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</si>
  <si>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</si>
  <si>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</si>
  <si>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</si>
  <si>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</si>
  <si>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</si>
  <si>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</si>
  <si>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</si>
  <si>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</si>
  <si>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</si>
  <si>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</si>
  <si>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</si>
  <si>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</si>
  <si>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</si>
  <si>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</si>
  <si>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</si>
  <si>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</si>
  <si>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</si>
  <si>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</si>
  <si>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</si>
  <si>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</si>
  <si>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</si>
  <si>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</si>
  <si>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</si>
  <si>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</si>
  <si>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</si>
  <si>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</si>
  <si>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</si>
  <si>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</si>
  <si>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</si>
  <si>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</si>
  <si>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</si>
  <si>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</si>
  <si>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</si>
  <si>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</si>
  <si>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</si>
  <si>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</si>
  <si>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</si>
  <si>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</si>
  <si>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</si>
  <si>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</si>
  <si>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</si>
  <si>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</si>
  <si>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</si>
  <si>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</si>
  <si>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</si>
  <si>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</si>
  <si>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</si>
  <si>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</si>
  <si>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</si>
  <si>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</si>
  <si>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</si>
  <si>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</si>
  <si>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</si>
  <si>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</si>
  <si>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</si>
  <si>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</si>
  <si>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</si>
  <si>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</si>
  <si>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</si>
  <si>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</si>
  <si>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</si>
  <si>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</si>
  <si>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</si>
  <si>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</si>
  <si>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</si>
  <si>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</si>
  <si>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</si>
  <si>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</si>
  <si>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</si>
  <si>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</si>
  <si>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</si>
  <si>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</si>
  <si>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</si>
  <si>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</si>
  <si>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</si>
  <si>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</si>
  <si>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</si>
  <si>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</si>
  <si>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</si>
  <si>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</si>
  <si>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</si>
  <si>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</si>
  <si>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</si>
  <si>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</si>
  <si>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</si>
  <si>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</si>
  <si>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</si>
  <si>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</si>
  <si>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</si>
  <si>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</si>
  <si>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</si>
  <si>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</si>
  <si>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</si>
  <si>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</si>
  <si>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</si>
  <si>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</si>
  <si>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</si>
  <si>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</si>
  <si>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</si>
  <si>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</si>
  <si>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</si>
  <si>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</si>
  <si>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</si>
  <si>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</si>
  <si>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</si>
  <si>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</si>
  <si>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</si>
  <si>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</si>
  <si>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</si>
  <si>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</si>
  <si>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</si>
  <si>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</si>
  <si>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</si>
  <si>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</si>
  <si>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</si>
  <si>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</si>
  <si>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</si>
  <si>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</si>
  <si>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</si>
  <si>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</si>
  <si>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</si>
  <si>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</si>
  <si>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</si>
  <si>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</si>
  <si>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</si>
  <si>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</si>
  <si>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</si>
  <si>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</si>
  <si>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</si>
  <si>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</si>
  <si>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</si>
  <si>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</si>
  <si>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</si>
  <si>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</si>
  <si>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</si>
  <si>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</si>
  <si>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</si>
  <si>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</si>
  <si>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</si>
  <si>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</si>
  <si>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</si>
  <si>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</si>
  <si>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</si>
  <si>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</si>
  <si>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</si>
  <si>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</si>
  <si>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</si>
  <si>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</si>
  <si>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</si>
  <si>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</si>
  <si>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</si>
  <si>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</si>
  <si>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</si>
  <si>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</si>
  <si>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</si>
  <si>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</si>
  <si>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</si>
  <si>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</si>
  <si>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</si>
  <si>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</si>
  <si>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</si>
  <si>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</si>
  <si>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</si>
  <si>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</si>
  <si>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</si>
  <si>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</si>
  <si>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</si>
  <si>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</si>
  <si>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</si>
  <si>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</si>
  <si>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</si>
  <si>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</si>
  <si>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</si>
  <si>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</si>
  <si>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</si>
  <si>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</si>
  <si>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</si>
  <si>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</si>
  <si>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</si>
  <si>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</si>
  <si>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</si>
  <si>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</si>
  <si>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</si>
  <si>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</si>
  <si>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</si>
  <si>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</si>
  <si>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</si>
  <si>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</si>
  <si>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</si>
  <si>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</si>
  <si>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</si>
  <si>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</si>
  <si>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</si>
  <si>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</si>
  <si>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</si>
  <si>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</si>
  <si>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</si>
  <si>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</si>
  <si>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</si>
  <si>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</si>
  <si>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</si>
  <si>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</si>
  <si>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</si>
  <si>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</si>
  <si>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</si>
  <si>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</si>
  <si>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</si>
  <si>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</si>
  <si>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</si>
  <si>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</si>
  <si>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</si>
  <si>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</si>
  <si>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</si>
  <si>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</si>
  <si>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</si>
  <si>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</si>
  <si>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</si>
  <si>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</si>
  <si>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</si>
  <si>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</si>
  <si>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</si>
  <si>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</si>
  <si>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</si>
  <si>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</si>
  <si>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</si>
  <si>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</si>
  <si>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</si>
  <si>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</si>
  <si>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</si>
  <si>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</si>
  <si>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</si>
  <si>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</si>
  <si>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</si>
  <si>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</si>
  <si>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</si>
  <si>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</si>
  <si>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</si>
  <si>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</si>
  <si>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</si>
  <si>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</si>
  <si>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</si>
  <si>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</si>
  <si>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</si>
  <si>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</si>
  <si>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</si>
  <si>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</si>
  <si>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</si>
  <si>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</si>
  <si>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</si>
  <si>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</si>
  <si>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</si>
  <si>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</si>
  <si>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</si>
  <si>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</si>
  <si>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</si>
  <si>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</si>
  <si>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</si>
  <si>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</si>
  <si>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</si>
  <si>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</si>
  <si>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</si>
  <si>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</si>
  <si>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</si>
  <si>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</si>
  <si>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</si>
  <si>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</si>
  <si>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</si>
  <si>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</si>
  <si>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</si>
  <si>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</si>
  <si>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</si>
  <si>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</si>
  <si>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</si>
  <si>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</si>
  <si>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</si>
  <si>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</si>
  <si>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</si>
  <si>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</si>
  <si>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</si>
  <si>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</si>
  <si>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</si>
  <si>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</si>
  <si>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</si>
  <si>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</si>
  <si>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</si>
  <si>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</si>
  <si>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</si>
  <si>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</si>
  <si>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</si>
  <si>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</si>
  <si>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</si>
  <si>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</si>
  <si>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</si>
  <si>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</si>
  <si>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</si>
  <si>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</si>
  <si>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</si>
  <si>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</si>
  <si>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</si>
  <si>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</si>
  <si>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</si>
  <si>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</si>
  <si>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</si>
  <si>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</si>
  <si>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</si>
  <si>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</si>
  <si>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</si>
  <si>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</si>
  <si>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</si>
  <si>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</si>
  <si>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</si>
  <si>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</si>
  <si>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</si>
  <si>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</si>
  <si>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</si>
  <si>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</si>
  <si>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</si>
  <si>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</si>
  <si>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</si>
  <si>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</si>
  <si>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</si>
  <si>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</si>
  <si>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</si>
  <si>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</si>
  <si>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</si>
  <si>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</si>
  <si>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</si>
  <si>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</si>
  <si>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</si>
  <si>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</si>
  <si>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</si>
  <si>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</si>
  <si>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</si>
  <si>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</si>
  <si>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</si>
  <si>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</si>
  <si>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</si>
  <si>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</si>
  <si>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</si>
  <si>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</si>
  <si>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</si>
  <si>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</si>
  <si>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</si>
  <si>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</si>
  <si>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</si>
  <si>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</si>
  <si>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</si>
  <si>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</si>
  <si>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</si>
  <si>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</si>
  <si>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</si>
  <si>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</si>
  <si>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</si>
  <si>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</si>
  <si>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</si>
  <si>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</si>
  <si>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</si>
  <si>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</si>
  <si>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</si>
  <si>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</si>
  <si>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</si>
  <si>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</si>
  <si>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</si>
  <si>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</si>
  <si>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</si>
  <si>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</si>
  <si>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</si>
  <si>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</si>
  <si>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</si>
  <si>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</si>
  <si>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</si>
  <si>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</si>
  <si>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</si>
  <si>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</si>
  <si>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</si>
  <si>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</si>
  <si>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</si>
  <si>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</si>
  <si>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</si>
  <si>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</si>
  <si>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</si>
  <si>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</si>
  <si>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</si>
  <si>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</si>
  <si>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</si>
  <si>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</si>
  <si>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</si>
  <si>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</si>
  <si>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</si>
  <si>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</si>
  <si>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</si>
  <si>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</si>
  <si>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</si>
  <si>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</si>
  <si>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</si>
  <si>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</si>
  <si>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</si>
  <si>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</si>
  <si>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</si>
  <si>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</si>
  <si>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</si>
  <si>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</si>
  <si>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</si>
  <si>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</si>
  <si>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</si>
  <si>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</si>
  <si>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</si>
  <si>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</si>
  <si>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</si>
  <si>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</si>
  <si>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</si>
  <si>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</si>
  <si>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</si>
  <si>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</si>
  <si>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</si>
  <si>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</si>
  <si>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</si>
  <si>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</si>
  <si>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</si>
  <si>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</si>
  <si>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</si>
  <si>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</si>
  <si>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</si>
  <si>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</si>
  <si>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</si>
  <si>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</si>
  <si>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</si>
  <si>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</si>
  <si>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</si>
  <si>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</si>
  <si>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</si>
  <si>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</si>
  <si>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</si>
  <si>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</si>
  <si>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</si>
  <si>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</si>
  <si>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</si>
  <si>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</si>
  <si>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</si>
  <si>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</si>
  <si>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</si>
  <si>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</si>
  <si>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</si>
  <si>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</si>
  <si>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</si>
  <si>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</si>
  <si>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</si>
  <si>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</si>
  <si>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</si>
  <si>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</si>
  <si>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</si>
  <si>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</si>
  <si>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</si>
  <si>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</si>
  <si>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</si>
  <si>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</si>
  <si>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</si>
  <si>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</si>
  <si>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</si>
  <si>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</si>
  <si>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</si>
  <si>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</si>
  <si>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</si>
  <si>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</si>
  <si>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</si>
  <si>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</si>
  <si>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</si>
  <si>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</si>
  <si>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</si>
  <si>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</si>
  <si>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</si>
  <si>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</si>
  <si>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</si>
  <si>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</si>
  <si>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</si>
  <si>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</si>
  <si>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</si>
  <si>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</si>
  <si>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</si>
  <si>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</si>
  <si>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</si>
  <si>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</si>
  <si>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</si>
  <si>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</si>
  <si>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</si>
  <si>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</si>
  <si>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</si>
  <si>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</si>
  <si>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</si>
  <si>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</si>
  <si>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</si>
  <si>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</si>
  <si>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</si>
  <si>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</si>
  <si>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</si>
  <si>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</si>
  <si>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</si>
  <si>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</si>
  <si>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</si>
  <si>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</si>
  <si>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</si>
  <si>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</si>
  <si>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</si>
  <si>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</si>
  <si>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</si>
  <si>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</si>
  <si>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</si>
  <si>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</si>
  <si>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</si>
  <si>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</si>
  <si>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</si>
  <si>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</si>
  <si>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</si>
  <si>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</si>
  <si>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</si>
  <si>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</si>
  <si>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</si>
  <si>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</si>
  <si>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</si>
  <si>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</si>
  <si>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</si>
  <si>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</si>
  <si>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</si>
  <si>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</si>
  <si>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</si>
  <si>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</si>
  <si>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</si>
  <si>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</si>
  <si>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</si>
  <si>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</si>
  <si>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</si>
  <si>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</si>
  <si>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</si>
  <si>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</si>
  <si>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</si>
  <si>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</si>
  <si>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</si>
  <si>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</si>
  <si>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</si>
  <si>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</si>
  <si>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</si>
  <si>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</si>
  <si>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</si>
  <si>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</si>
  <si>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</si>
  <si>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</si>
  <si>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</si>
  <si>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</si>
  <si>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</si>
  <si>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</si>
  <si>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</si>
  <si>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</si>
  <si>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</si>
  <si>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</si>
  <si>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</si>
  <si>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</si>
  <si>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</si>
  <si>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</si>
  <si>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</si>
  <si>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</si>
  <si>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</si>
  <si>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</si>
  <si>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</si>
  <si>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</si>
  <si>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</si>
  <si>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</si>
  <si>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</si>
  <si>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</si>
  <si>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</si>
  <si>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</si>
  <si>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</si>
  <si>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</si>
  <si>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</si>
  <si>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</si>
  <si>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</si>
  <si>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</si>
  <si>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</si>
  <si>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</si>
  <si>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</si>
  <si>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</si>
  <si>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</si>
  <si>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</si>
  <si>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</si>
  <si>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</si>
  <si>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</si>
  <si>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</si>
  <si>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</si>
  <si>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</si>
  <si>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</si>
  <si>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</si>
  <si>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</si>
  <si>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</si>
  <si>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</si>
  <si>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</si>
  <si>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</si>
  <si>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</si>
  <si>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</si>
  <si>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</si>
  <si>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</si>
  <si>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</si>
  <si>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</si>
  <si>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</si>
  <si>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</si>
  <si>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</si>
  <si>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</si>
  <si>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</si>
  <si>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</si>
  <si>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</si>
  <si>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</si>
  <si>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</si>
  <si>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</si>
  <si>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</si>
  <si>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</si>
  <si>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</si>
  <si>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</si>
  <si>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</si>
  <si>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</si>
  <si>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</si>
  <si>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</si>
  <si>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</si>
  <si>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</si>
  <si>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</si>
  <si>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</si>
  <si>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</si>
  <si>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</si>
  <si>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</si>
  <si>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</si>
  <si>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</si>
  <si>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</si>
  <si>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</si>
  <si>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</si>
  <si>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</si>
  <si>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</si>
  <si>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</si>
  <si>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</si>
  <si>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</si>
  <si>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</si>
  <si>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</si>
  <si>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</si>
  <si>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</si>
  <si>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</si>
  <si>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</si>
  <si>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</si>
  <si>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</si>
  <si>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</si>
  <si>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</si>
  <si>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</si>
  <si>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</si>
  <si>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</si>
  <si>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</si>
  <si>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</si>
  <si>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</si>
  <si>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</si>
  <si>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</si>
  <si>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</si>
  <si>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</si>
  <si>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</si>
  <si>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</si>
  <si>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</si>
  <si>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</si>
  <si>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</si>
  <si>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</si>
  <si>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</si>
  <si>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</si>
  <si>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</si>
  <si>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</si>
  <si>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</si>
  <si>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</si>
  <si>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</si>
  <si>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</si>
  <si>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</si>
  <si>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</si>
  <si>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</si>
  <si>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</si>
  <si>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</si>
  <si>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</si>
  <si>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</si>
  <si>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</si>
  <si>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</si>
  <si>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</si>
  <si>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</si>
  <si>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</si>
  <si>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</si>
  <si>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</si>
  <si>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</si>
  <si>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</si>
  <si>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</si>
  <si>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</si>
  <si>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</si>
  <si>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</si>
  <si>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</si>
  <si>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</si>
  <si>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</si>
  <si>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</si>
  <si>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</si>
  <si>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</si>
  <si>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</si>
  <si>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</si>
  <si>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</si>
  <si>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</si>
  <si>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</si>
  <si>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</si>
  <si>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</si>
  <si>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</si>
  <si>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</si>
  <si>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</si>
  <si>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</si>
  <si>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</si>
  <si>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</si>
  <si>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</si>
  <si>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</si>
  <si>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</si>
  <si>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</si>
  <si>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</si>
  <si>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</si>
  <si>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</si>
  <si>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</si>
  <si>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</si>
  <si>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</si>
  <si>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</si>
  <si>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</si>
  <si>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</si>
  <si>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</si>
  <si>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</si>
  <si>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</si>
  <si>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</si>
  <si>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</si>
  <si>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</si>
  <si>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</si>
  <si>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</si>
  <si>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</si>
  <si>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</si>
  <si>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</si>
  <si>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</si>
  <si>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</si>
  <si>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</si>
  <si>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</si>
  <si>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</si>
  <si>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</si>
  <si>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</si>
  <si>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</si>
  <si>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</si>
  <si>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</si>
  <si>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</si>
  <si>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</si>
  <si>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</si>
  <si>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</si>
  <si>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</si>
  <si>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</si>
  <si>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</si>
  <si>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</si>
  <si>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</si>
  <si>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</si>
  <si>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</si>
  <si>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</si>
  <si>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</si>
  <si>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</si>
  <si>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</si>
  <si>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</si>
  <si>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</si>
  <si>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</si>
  <si>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</si>
  <si>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</si>
  <si>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</si>
  <si>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</si>
  <si>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</si>
  <si>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</si>
  <si>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</si>
  <si>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</si>
  <si>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</si>
  <si>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</si>
  <si>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</si>
  <si>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</si>
  <si>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</si>
  <si>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</si>
  <si>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</si>
  <si>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</si>
  <si>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</si>
  <si>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</si>
  <si>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</si>
  <si>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</si>
  <si>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</si>
  <si>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</si>
  <si>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</si>
  <si>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</si>
  <si>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</si>
  <si>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</si>
  <si>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</si>
  <si>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</si>
  <si>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</si>
  <si>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</si>
  <si>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</si>
  <si>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</si>
  <si>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</si>
  <si>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</si>
  <si>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</si>
  <si>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</si>
  <si>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</si>
  <si>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</si>
  <si>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</si>
  <si>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</si>
  <si>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</si>
  <si>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</si>
  <si>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</si>
  <si>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</si>
  <si>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</si>
  <si>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</si>
  <si>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</si>
  <si>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</si>
  <si>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</si>
  <si>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</si>
  <si>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</si>
  <si>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</si>
  <si>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</si>
  <si>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</si>
  <si>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</si>
  <si>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</si>
  <si>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</si>
  <si>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</si>
  <si>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</si>
  <si>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</si>
  <si>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</si>
  <si>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</si>
  <si>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</si>
  <si>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</si>
  <si>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</si>
  <si>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</si>
  <si>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</si>
  <si>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</si>
  <si>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</si>
  <si>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</si>
  <si>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</si>
  <si>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</si>
  <si>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</si>
  <si>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</si>
  <si>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</si>
  <si>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</si>
  <si>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</si>
  <si>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</si>
  <si>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</si>
  <si>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</si>
  <si>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</si>
  <si>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</si>
  <si>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</si>
  <si>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</si>
  <si>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</si>
  <si>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</si>
  <si>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</si>
  <si>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</si>
  <si>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</si>
  <si>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</si>
  <si>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</si>
  <si>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</si>
  <si>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</si>
  <si>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</si>
  <si>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</si>
  <si>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</si>
  <si>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</si>
  <si>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</si>
  <si>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</si>
  <si>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</si>
  <si>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</si>
  <si>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</si>
  <si>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</si>
  <si>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</si>
  <si>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</si>
  <si>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</si>
  <si>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</si>
  <si>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</si>
  <si>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</si>
  <si>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</si>
  <si>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</si>
  <si>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</si>
  <si>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</si>
  <si>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</si>
  <si>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</si>
  <si>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</si>
  <si>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</si>
  <si>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</si>
  <si>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</si>
  <si>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</si>
  <si>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</si>
  <si>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</si>
  <si>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</si>
  <si>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</si>
  <si>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</si>
  <si>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</si>
  <si>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</si>
  <si>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</si>
  <si>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</si>
  <si>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</si>
  <si>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</si>
  <si>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</si>
  <si>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</si>
  <si>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</si>
  <si>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</si>
  <si>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</si>
  <si>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</si>
  <si>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</si>
  <si>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</si>
  <si>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</si>
  <si>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</si>
  <si>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</si>
  <si>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</si>
  <si>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</si>
  <si>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</si>
  <si>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</si>
  <si>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</si>
  <si>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</si>
  <si>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</si>
  <si>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</si>
  <si>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</si>
  <si>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</si>
  <si>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</si>
  <si>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</si>
  <si>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</si>
  <si>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</si>
  <si>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</si>
  <si>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</si>
  <si>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</si>
  <si>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</si>
  <si>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</si>
  <si>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</si>
  <si>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</si>
  <si>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</si>
  <si>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</si>
  <si>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</si>
  <si>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</si>
  <si>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</si>
  <si>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</si>
  <si>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</si>
  <si>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</si>
  <si>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</si>
  <si>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</si>
  <si>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</si>
  <si>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</si>
  <si>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</si>
  <si>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</si>
  <si>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</si>
  <si>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</si>
  <si>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</si>
  <si>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</si>
  <si>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</si>
  <si>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</si>
  <si>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</si>
  <si>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</si>
  <si>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</si>
  <si>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</si>
  <si>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</si>
  <si>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</si>
  <si>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</si>
  <si>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</si>
  <si>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</si>
  <si>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</si>
  <si>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</si>
  <si>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</si>
  <si>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</si>
  <si>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</si>
  <si>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</si>
  <si>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</si>
  <si>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</si>
  <si>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</si>
  <si>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</si>
  <si>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</si>
  <si>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</si>
  <si>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</si>
  <si>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</si>
  <si>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</si>
  <si>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</si>
  <si>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</si>
  <si>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</si>
  <si>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</si>
  <si>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</si>
  <si>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</si>
  <si>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</si>
  <si>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</si>
  <si>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</si>
  <si>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</si>
  <si>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</si>
  <si>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</si>
  <si>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</si>
  <si>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</si>
  <si>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</si>
  <si>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</si>
  <si>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</si>
  <si>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</si>
  <si>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</si>
  <si>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</si>
  <si>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</si>
  <si>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</si>
  <si>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</si>
  <si>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</si>
  <si>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</si>
  <si>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</si>
  <si>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</si>
  <si>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</si>
  <si>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</si>
  <si>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</si>
  <si>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</si>
  <si>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</si>
  <si>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</si>
  <si>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</si>
  <si>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</si>
  <si>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</si>
  <si>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</si>
  <si>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</si>
  <si>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</si>
  <si>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</si>
  <si>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</si>
  <si>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</si>
  <si>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</si>
  <si>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</si>
  <si>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</si>
  <si>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</si>
  <si>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</si>
  <si>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</si>
  <si>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</si>
  <si>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</si>
  <si>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</si>
  <si>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</si>
  <si>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</si>
  <si>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</si>
  <si>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</si>
  <si>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</si>
  <si>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</si>
  <si>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</si>
  <si>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</si>
  <si>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</si>
  <si>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</si>
  <si>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</si>
  <si>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</si>
  <si>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</si>
  <si>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</si>
  <si>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</si>
  <si>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</si>
  <si>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</si>
  <si>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</si>
  <si>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</si>
  <si>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</si>
  <si>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</si>
  <si>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</si>
  <si>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</si>
  <si>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</si>
  <si>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</si>
  <si>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</si>
  <si>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</si>
  <si>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</si>
  <si>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</si>
  <si>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</si>
  <si>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</si>
  <si>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</si>
  <si>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</si>
  <si>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</si>
  <si>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</si>
  <si>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</si>
  <si>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</si>
  <si>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</si>
  <si>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</si>
  <si>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</si>
  <si>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</si>
  <si>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</si>
  <si>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</si>
  <si>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</si>
  <si>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</si>
  <si>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</si>
  <si>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</si>
  <si>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</si>
  <si>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</si>
  <si>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</si>
  <si>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</si>
  <si>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</si>
  <si>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</si>
  <si>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</si>
  <si>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</si>
  <si>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</si>
  <si>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</si>
  <si>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</si>
  <si>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</si>
  <si>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</si>
  <si>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</si>
  <si>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</si>
  <si>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</si>
  <si>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</si>
  <si>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</si>
  <si>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</si>
  <si>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</si>
  <si>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</si>
  <si>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</si>
  <si>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</si>
  <si>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</si>
  <si>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</si>
  <si>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</si>
  <si>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</si>
  <si>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</si>
  <si>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</si>
  <si>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</si>
  <si>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</si>
  <si>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</si>
  <si>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</si>
  <si>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</si>
  <si>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</si>
  <si>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</si>
  <si>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</si>
  <si>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</si>
  <si>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</si>
  <si>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</si>
  <si>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</si>
  <si>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</si>
  <si>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</si>
  <si>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</si>
  <si>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</si>
  <si>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</si>
  <si>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</si>
  <si>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</si>
  <si>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</si>
  <si>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</si>
  <si>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</si>
  <si>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</si>
  <si>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</si>
  <si>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</si>
  <si>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</si>
  <si>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</si>
  <si>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</si>
  <si>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</si>
  <si>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</si>
  <si>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</si>
  <si>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</si>
  <si>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</si>
  <si>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</si>
  <si>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</si>
  <si>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</si>
  <si>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</si>
  <si>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</si>
  <si>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</si>
  <si>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</si>
  <si>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</si>
  <si>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</si>
  <si>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</si>
  <si>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</si>
  <si>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</si>
  <si>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</si>
  <si>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</si>
  <si>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</si>
  <si>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</si>
  <si>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</si>
  <si>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</si>
  <si>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</si>
  <si>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</si>
  <si>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</si>
  <si>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</si>
  <si>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</si>
  <si>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</si>
  <si>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</si>
  <si>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</si>
  <si>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</si>
  <si>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</si>
  <si>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</si>
  <si>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</si>
  <si>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</si>
  <si>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</si>
  <si>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</si>
  <si>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</si>
  <si>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</si>
  <si>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</si>
  <si>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</si>
  <si>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</si>
  <si>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</si>
  <si>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</si>
  <si>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</si>
  <si>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</si>
  <si>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</si>
  <si>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</si>
  <si>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</si>
  <si>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</si>
  <si>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</si>
  <si>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</si>
  <si>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</si>
  <si>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</si>
  <si>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</si>
  <si>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</si>
  <si>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</si>
  <si>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</si>
  <si>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</si>
  <si>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</si>
  <si>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</si>
  <si>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</si>
  <si>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</si>
  <si>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</si>
  <si>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</si>
  <si>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</si>
  <si>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</si>
  <si>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</si>
  <si>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</si>
  <si>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</si>
  <si>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</si>
  <si>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</si>
  <si>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</si>
  <si>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</si>
  <si>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</si>
  <si>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</si>
  <si>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</si>
  <si>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</si>
  <si>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</si>
  <si>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</si>
  <si>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</si>
  <si>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</si>
  <si>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</si>
  <si>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</si>
  <si>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</si>
  <si>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</si>
  <si>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</si>
  <si>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</si>
  <si>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</si>
  <si>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</si>
  <si>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</si>
  <si>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</si>
  <si>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</si>
  <si>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</si>
  <si>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</si>
  <si>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</si>
  <si>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</si>
  <si>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</si>
  <si>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</si>
  <si>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</si>
  <si>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</si>
  <si>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</si>
  <si>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</si>
  <si>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</si>
  <si>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</si>
  <si>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</si>
  <si>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</si>
  <si>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</si>
  <si>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</si>
  <si>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</si>
  <si>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</si>
  <si>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</si>
  <si>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</si>
  <si>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</si>
  <si>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</si>
  <si>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</si>
  <si>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</si>
  <si>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</si>
  <si>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</si>
  <si>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</si>
  <si>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</si>
  <si>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</si>
  <si>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</si>
  <si>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</si>
  <si>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</si>
  <si>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</si>
  <si>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</si>
  <si>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</si>
  <si>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</si>
  <si>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</si>
  <si>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</si>
  <si>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</si>
  <si>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</si>
  <si>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</si>
  <si>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</si>
  <si>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</si>
  <si>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</si>
  <si>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</si>
  <si>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</si>
  <si>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</si>
  <si>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</si>
  <si>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</si>
  <si>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</si>
  <si>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</si>
  <si>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</si>
  <si>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</si>
  <si>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</si>
  <si>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</si>
  <si>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</si>
  <si>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</si>
  <si>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</si>
  <si>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</si>
  <si>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</si>
  <si>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</si>
  <si>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</si>
  <si>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</si>
  <si>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</si>
  <si>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</si>
  <si>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</si>
  <si>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</si>
  <si>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</si>
  <si>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</si>
  <si>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</si>
  <si>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</si>
  <si>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</si>
  <si>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</si>
  <si>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</si>
  <si>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</si>
  <si>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</si>
  <si>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</si>
  <si>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</si>
  <si>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</si>
  <si>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</si>
  <si>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</si>
  <si>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</si>
  <si>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</si>
  <si>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</si>
  <si>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</si>
  <si>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</si>
  <si>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</si>
  <si>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</si>
  <si>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</si>
  <si>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</si>
  <si>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</si>
  <si>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</si>
  <si>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</si>
  <si>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</si>
  <si>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</si>
  <si>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</si>
  <si>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</si>
  <si>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</si>
  <si>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</si>
  <si>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</si>
  <si>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</si>
  <si>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</si>
  <si>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</si>
  <si>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</si>
  <si>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</si>
  <si>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</si>
  <si>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</si>
  <si>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</si>
  <si>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</si>
  <si>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</si>
  <si>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</si>
  <si>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</si>
  <si>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</si>
  <si>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</si>
  <si>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</si>
  <si>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</si>
  <si>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</si>
  <si>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</si>
  <si>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</si>
  <si>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</si>
  <si>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</si>
  <si>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</si>
  <si>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</si>
  <si>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</si>
  <si>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</si>
  <si>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</si>
  <si>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</si>
  <si>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</si>
  <si>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</si>
  <si>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</si>
  <si>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</si>
  <si>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</si>
  <si>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</si>
  <si>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</si>
  <si>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</si>
  <si>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</si>
  <si>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</si>
  <si>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</si>
  <si>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</si>
  <si>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</si>
  <si>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</si>
  <si>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</si>
  <si>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</si>
  <si>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</si>
  <si>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</si>
  <si>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</si>
  <si>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</si>
  <si>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</si>
  <si>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</si>
  <si>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</si>
  <si>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</si>
  <si>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</si>
  <si>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</si>
  <si>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</si>
  <si>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</si>
  <si>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</si>
  <si>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</si>
  <si>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</si>
  <si>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</si>
  <si>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</si>
  <si>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</si>
  <si>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</si>
  <si>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</si>
  <si>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</si>
  <si>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</si>
  <si>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</si>
  <si>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</si>
  <si>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</si>
  <si>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</si>
  <si>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</si>
  <si>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</si>
  <si>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</si>
  <si>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</si>
  <si>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</si>
  <si>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</si>
  <si>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</si>
  <si>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</si>
  <si>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</si>
  <si>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</si>
  <si>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</si>
  <si>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</si>
  <si>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</si>
  <si>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</si>
  <si>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</si>
  <si>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</si>
  <si>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</si>
  <si>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</si>
  <si>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</si>
  <si>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</si>
  <si>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</si>
  <si>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</si>
  <si>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</si>
  <si>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</si>
  <si>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</si>
  <si>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</si>
  <si>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</si>
  <si>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</si>
  <si>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</si>
  <si>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</si>
  <si>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</si>
  <si>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</si>
  <si>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</si>
  <si>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</si>
  <si>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</si>
  <si>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</si>
  <si>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</si>
  <si>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</si>
  <si>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</si>
  <si>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</si>
  <si>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</si>
  <si>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</si>
  <si>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</si>
  <si>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</si>
  <si>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</si>
  <si>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</si>
  <si>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</si>
  <si>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</si>
  <si>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</si>
  <si>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</si>
  <si>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</si>
  <si>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</si>
  <si>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</si>
  <si>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</si>
  <si>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</si>
  <si>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</si>
  <si>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</si>
  <si>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</si>
  <si>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</si>
  <si>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</si>
  <si>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</si>
  <si>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</si>
  <si>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</si>
  <si>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</si>
  <si>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</si>
  <si>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</si>
  <si>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</si>
  <si>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</si>
  <si>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</si>
  <si>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</si>
  <si>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</si>
  <si>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</si>
  <si>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</si>
  <si>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</si>
  <si>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</si>
  <si>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</si>
  <si>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</si>
  <si>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</si>
  <si>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</si>
  <si>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</si>
  <si>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</si>
  <si>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</si>
  <si>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</si>
  <si>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</si>
  <si>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</si>
  <si>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</si>
  <si>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</si>
  <si>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</si>
  <si>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</si>
  <si>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</si>
  <si>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</si>
  <si>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</si>
  <si>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</si>
  <si>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</si>
  <si>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</si>
  <si>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</si>
  <si>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</si>
  <si>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</si>
  <si>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</si>
  <si>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</si>
  <si>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</si>
  <si>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</si>
  <si>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</si>
  <si>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</si>
  <si>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</si>
  <si>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</si>
  <si>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</si>
  <si>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</si>
  <si>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</si>
  <si>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</si>
  <si>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</si>
  <si>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</si>
  <si>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</si>
  <si>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</si>
  <si>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</si>
  <si>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</si>
  <si>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</si>
  <si>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</si>
  <si>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</si>
  <si>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</si>
  <si>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</si>
  <si>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</si>
  <si>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</si>
  <si>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</si>
  <si>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</si>
  <si>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</si>
  <si>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</si>
  <si>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</si>
  <si>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</si>
  <si>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</si>
  <si>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</si>
  <si>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</si>
  <si>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</si>
  <si>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</si>
  <si>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</si>
  <si>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</si>
  <si>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</si>
  <si>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</si>
  <si>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</si>
  <si>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</si>
  <si>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</si>
  <si>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</si>
  <si>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</si>
  <si>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</si>
  <si>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</si>
  <si>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</si>
  <si>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</si>
  <si>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</si>
  <si>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</si>
  <si>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</si>
  <si>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</si>
  <si>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</si>
  <si>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</si>
  <si>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</si>
  <si>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</si>
  <si>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</si>
  <si>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</si>
  <si>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</si>
  <si>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</si>
  <si>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</si>
  <si>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</si>
  <si>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</si>
  <si>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</si>
  <si>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</si>
  <si>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</si>
  <si>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</si>
  <si>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</si>
  <si>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</si>
  <si>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</si>
  <si>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</si>
  <si>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</si>
  <si>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</si>
  <si>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</si>
  <si>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</si>
  <si>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</si>
  <si>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</si>
  <si>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</si>
  <si>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</si>
  <si>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</si>
  <si>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</si>
  <si>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</si>
  <si>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</si>
  <si>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</si>
  <si>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</si>
  <si>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</si>
  <si>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</si>
  <si>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</si>
  <si>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</si>
  <si>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</si>
  <si>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</si>
  <si>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</si>
  <si>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</si>
  <si>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</si>
  <si>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</si>
  <si>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</si>
  <si>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</si>
  <si>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</si>
  <si>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</si>
  <si>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</si>
  <si>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</si>
  <si>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</si>
  <si>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</si>
  <si>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</si>
  <si>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</si>
  <si>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</si>
  <si>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</si>
  <si>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</si>
  <si>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</si>
  <si>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</si>
  <si>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</si>
  <si>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</si>
  <si>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</si>
  <si>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</si>
  <si>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</si>
  <si>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</si>
  <si>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</si>
  <si>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</si>
  <si>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</si>
  <si>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</si>
  <si>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</si>
  <si>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</si>
  <si>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</si>
  <si>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</si>
  <si>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</si>
  <si>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</si>
  <si>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</si>
  <si>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</si>
  <si>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</si>
  <si>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</si>
  <si>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</si>
  <si>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</si>
  <si>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</si>
  <si>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</si>
  <si>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</si>
  <si>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</si>
  <si>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</si>
  <si>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</si>
  <si>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</si>
  <si>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</si>
  <si>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</si>
  <si>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</si>
  <si>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</si>
  <si>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</si>
  <si>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</si>
  <si>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</si>
  <si>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</si>
  <si>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</si>
  <si>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</si>
  <si>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</si>
  <si>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</si>
  <si>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</si>
  <si>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</si>
  <si>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</si>
  <si>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</si>
  <si>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</si>
  <si>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</si>
  <si>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</si>
  <si>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</si>
  <si>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</si>
  <si>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</si>
  <si>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</si>
  <si>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</si>
  <si>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</si>
  <si>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</si>
  <si>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</si>
  <si>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</si>
  <si>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</si>
  <si>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</si>
  <si>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</si>
  <si>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</si>
  <si>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</si>
  <si>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</si>
  <si>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</si>
  <si>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</si>
  <si>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</si>
  <si>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</si>
  <si>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</si>
  <si>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</si>
  <si>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</si>
  <si>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</si>
  <si>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</si>
  <si>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</si>
  <si>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</si>
  <si>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</si>
  <si>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</si>
  <si>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</si>
  <si>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</si>
  <si>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</si>
  <si>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</si>
  <si>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</si>
  <si>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</si>
  <si>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</si>
  <si>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</si>
  <si>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</si>
  <si>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</si>
  <si>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</si>
  <si>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</si>
  <si>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</si>
  <si>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</si>
  <si>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</si>
  <si>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</si>
  <si>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</si>
  <si>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</si>
  <si>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</si>
  <si>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</si>
  <si>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</si>
  <si>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</si>
  <si>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</si>
  <si>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</si>
  <si>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</si>
  <si>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</si>
  <si>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</si>
  <si>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</si>
  <si>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</si>
  <si>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</si>
  <si>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</si>
  <si>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</si>
  <si>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</si>
  <si>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</si>
  <si>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</si>
  <si>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</si>
  <si>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</si>
  <si>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</si>
  <si>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</si>
  <si>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</si>
  <si>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</si>
  <si>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</si>
  <si>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</si>
  <si>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</si>
  <si>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</si>
  <si>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</si>
  <si>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</si>
  <si>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</si>
  <si>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</si>
  <si>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</si>
  <si>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</si>
  <si>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</si>
  <si>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</si>
  <si>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</si>
  <si>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</si>
  <si>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</si>
  <si>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</si>
  <si>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</si>
  <si>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</si>
  <si>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</si>
  <si>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</si>
  <si>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</si>
  <si>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</si>
  <si>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</si>
  <si>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</si>
  <si>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</si>
  <si>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</si>
  <si>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</si>
  <si>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</si>
  <si>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</si>
  <si>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</si>
  <si>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</si>
  <si>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</si>
  <si>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</si>
  <si>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</si>
  <si>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</si>
  <si>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</si>
  <si>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</si>
  <si>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</si>
  <si>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</si>
  <si>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</si>
  <si>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</si>
  <si>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</si>
  <si>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</si>
  <si>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</si>
  <si>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</si>
  <si>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</si>
  <si>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</si>
  <si>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</si>
  <si>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</si>
  <si>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</si>
  <si>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</si>
  <si>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</si>
  <si>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</si>
  <si>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</si>
  <si>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</si>
  <si>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</si>
  <si>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</si>
  <si>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</si>
  <si>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</si>
  <si>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</si>
  <si>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</si>
  <si>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</si>
  <si>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</si>
  <si>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</si>
  <si>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</si>
  <si>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</si>
  <si>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</si>
  <si>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</si>
  <si>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</si>
  <si>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</si>
  <si>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</si>
  <si>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</si>
  <si>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</si>
  <si>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</si>
  <si>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</si>
  <si>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</si>
  <si>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</si>
  <si>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</si>
  <si>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</si>
  <si>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</si>
  <si>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</si>
  <si>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</si>
  <si>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</si>
  <si>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</si>
  <si>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</si>
  <si>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</si>
  <si>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</si>
  <si>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</si>
  <si>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</si>
  <si>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</si>
  <si>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</si>
  <si>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</si>
  <si>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</si>
  <si>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</si>
  <si>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</si>
  <si>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</si>
  <si>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</si>
  <si>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</si>
  <si>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</si>
  <si>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</si>
  <si>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</si>
  <si>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</si>
  <si>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</si>
  <si>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</si>
  <si>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</si>
  <si>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</si>
  <si>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</si>
  <si>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</si>
  <si>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</si>
  <si>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</si>
  <si>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</si>
  <si>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</si>
  <si>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</si>
  <si>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</si>
  <si>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</si>
  <si>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</si>
  <si>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</si>
  <si>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</si>
  <si>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</si>
  <si>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</si>
  <si>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</si>
  <si>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</si>
  <si>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</si>
  <si>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</si>
  <si>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</si>
  <si>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</si>
  <si>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</si>
  <si>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</si>
  <si>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</si>
  <si>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</si>
  <si>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</si>
  <si>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</si>
  <si>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</si>
  <si>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</si>
  <si>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</si>
  <si>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</si>
  <si>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</si>
  <si>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</si>
  <si>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</si>
  <si>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</si>
  <si>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</si>
  <si>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</si>
  <si>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</si>
  <si>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</si>
  <si>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</si>
  <si>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</si>
  <si>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</si>
  <si>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</si>
  <si>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</si>
  <si>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</si>
  <si>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</si>
  <si>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</si>
  <si>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</si>
  <si>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</si>
  <si>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</si>
  <si>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</si>
  <si>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</si>
  <si>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</si>
  <si>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</si>
  <si>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</si>
  <si>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</si>
  <si>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</si>
  <si>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</si>
  <si>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</si>
  <si>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</si>
  <si>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</si>
  <si>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</si>
  <si>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</si>
  <si>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</si>
  <si>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</si>
  <si>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</si>
  <si>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</si>
  <si>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</si>
  <si>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</si>
  <si>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</si>
  <si>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</si>
  <si>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</si>
  <si>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</si>
  <si>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</si>
  <si>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</si>
  <si>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</si>
  <si>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</si>
  <si>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</si>
  <si>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</si>
  <si>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</si>
  <si>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</si>
  <si>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</si>
  <si>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</si>
  <si>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</si>
  <si>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</si>
  <si>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</si>
  <si>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</si>
  <si>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</si>
  <si>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</si>
  <si>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</si>
  <si>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</si>
  <si>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</si>
  <si>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</si>
  <si>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</si>
  <si>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</si>
  <si>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</si>
  <si>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</si>
  <si>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</si>
  <si>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</si>
  <si>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</si>
  <si>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</si>
  <si>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</si>
  <si>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</si>
  <si>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</si>
  <si>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</si>
  <si>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</si>
  <si>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</si>
  <si>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</si>
  <si>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</si>
  <si>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</si>
  <si>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</si>
  <si>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</si>
  <si>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</si>
  <si>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</si>
  <si>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</si>
  <si>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</si>
  <si>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</si>
  <si>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</si>
  <si>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</si>
  <si>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</si>
  <si>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</si>
  <si>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</si>
  <si>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</si>
  <si>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</si>
  <si>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</si>
  <si>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</si>
  <si>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</si>
  <si>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</si>
  <si>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</si>
  <si>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</si>
  <si>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</si>
  <si>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</si>
  <si>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</si>
  <si>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</si>
  <si>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</si>
  <si>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</si>
  <si>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</si>
  <si>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</si>
  <si>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</si>
  <si>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</si>
  <si>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</si>
  <si>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</si>
  <si>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</si>
  <si>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</si>
  <si>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</si>
  <si>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</si>
  <si>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</si>
  <si>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</si>
  <si>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</si>
  <si>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</si>
  <si>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</si>
  <si>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</si>
  <si>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</si>
  <si>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</si>
  <si>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</si>
  <si>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</si>
  <si>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</si>
  <si>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</si>
  <si>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</si>
  <si>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</si>
  <si>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</si>
  <si>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</si>
  <si>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</si>
  <si>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</si>
  <si>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</si>
  <si>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</si>
  <si>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</si>
  <si>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</si>
  <si>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</si>
  <si>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</si>
  <si>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</si>
  <si>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</si>
  <si>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</si>
  <si>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</si>
  <si>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</si>
  <si>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</si>
  <si>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</si>
  <si>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</si>
  <si>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</si>
  <si>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</si>
  <si>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</si>
  <si>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</si>
  <si>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</si>
  <si>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</si>
  <si>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</si>
  <si>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</si>
  <si>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</si>
  <si>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</si>
  <si>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</si>
  <si>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</si>
  <si>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</si>
  <si>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</si>
  <si>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</si>
  <si>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</si>
  <si>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</si>
  <si>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</si>
  <si>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</si>
  <si>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</si>
  <si>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</si>
  <si>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</si>
  <si>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</si>
  <si>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</si>
  <si>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</si>
  <si>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</si>
  <si>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</si>
  <si>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</si>
  <si>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</si>
  <si>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</si>
  <si>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</si>
  <si>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</si>
  <si>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</si>
  <si>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</si>
  <si>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</si>
  <si>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</si>
  <si>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</si>
  <si>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</si>
  <si>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</si>
  <si>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</si>
  <si>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</si>
  <si>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</si>
  <si>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</si>
  <si>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</si>
  <si>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</si>
  <si>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</si>
  <si>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</si>
  <si>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</si>
  <si>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</si>
  <si>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</si>
  <si>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</si>
  <si>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</si>
  <si>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</si>
  <si>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</si>
  <si>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</si>
  <si>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</si>
  <si>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</si>
  <si>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</si>
  <si>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</si>
  <si>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</si>
  <si>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</si>
  <si>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</si>
  <si>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</si>
  <si>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</si>
  <si>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</si>
  <si>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</si>
  <si>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</si>
  <si>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</si>
  <si>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</si>
  <si>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</si>
  <si>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</si>
  <si>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</si>
  <si>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</si>
  <si>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</si>
  <si>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</si>
  <si>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</si>
  <si>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</si>
  <si>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</si>
  <si>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</si>
  <si>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</si>
  <si>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</si>
  <si>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</si>
  <si>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</si>
  <si>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</si>
  <si>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</si>
  <si>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</si>
  <si>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</si>
  <si>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</si>
  <si>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</si>
  <si>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</si>
  <si>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</si>
  <si>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</si>
  <si>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</si>
  <si>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</si>
  <si>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</si>
  <si>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</si>
  <si>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</si>
  <si>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</si>
  <si>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</si>
  <si>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</si>
  <si>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</si>
  <si>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</si>
  <si>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</si>
  <si>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</si>
  <si>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</si>
  <si>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</si>
  <si>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</si>
  <si>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</si>
  <si>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</si>
  <si>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</si>
  <si>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</si>
  <si>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</si>
  <si>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</si>
  <si>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</si>
  <si>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</si>
  <si>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</si>
  <si>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</si>
  <si>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</si>
  <si>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</si>
  <si>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</si>
  <si>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</si>
  <si>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</si>
  <si>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</si>
  <si>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</si>
  <si>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</si>
  <si>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</si>
  <si>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</si>
  <si>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</si>
  <si>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</si>
  <si>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</si>
  <si>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</si>
  <si>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</si>
  <si>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</si>
  <si>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</si>
  <si>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</si>
  <si>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</si>
  <si>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</si>
  <si>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</si>
  <si>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</si>
  <si>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</si>
  <si>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</si>
  <si>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</si>
  <si>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</si>
  <si>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</si>
  <si>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</si>
  <si>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</si>
  <si>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</si>
  <si>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</si>
  <si>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</si>
  <si>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</si>
  <si>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</si>
  <si>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</si>
  <si>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</si>
  <si>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</si>
  <si>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</si>
  <si>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</si>
  <si>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</si>
  <si>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</si>
  <si>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</si>
  <si>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</si>
  <si>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</si>
  <si>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</si>
  <si>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</si>
  <si>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</si>
  <si>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</si>
  <si>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</si>
  <si>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</si>
  <si>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</si>
  <si>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</si>
  <si>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</si>
  <si>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</si>
  <si>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</si>
  <si>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</si>
  <si>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</si>
  <si>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</si>
  <si>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</si>
  <si>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</si>
  <si>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</si>
  <si>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</si>
  <si>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</si>
  <si>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</si>
  <si>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</si>
  <si>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</si>
  <si>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</si>
  <si>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</si>
  <si>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</si>
  <si>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</si>
  <si>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</si>
  <si>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</si>
  <si>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</si>
  <si>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</si>
  <si>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</si>
  <si>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</si>
  <si>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</si>
  <si>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</si>
  <si>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</si>
  <si>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</si>
  <si>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</si>
  <si>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</si>
  <si>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</si>
  <si>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</si>
  <si>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</si>
  <si>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</si>
  <si>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</si>
  <si>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</si>
  <si>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</si>
  <si>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</si>
  <si>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</si>
  <si>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</si>
  <si>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</si>
  <si>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</si>
  <si>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</si>
  <si>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</si>
  <si>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</si>
  <si>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</si>
  <si>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</si>
  <si>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</si>
  <si>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</si>
  <si>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</si>
  <si>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</si>
  <si>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</si>
  <si>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</si>
  <si>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</si>
  <si>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</si>
  <si>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</si>
  <si>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</si>
  <si>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</si>
  <si>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</si>
  <si>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</si>
  <si>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</si>
  <si>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</si>
  <si>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</si>
  <si>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</si>
  <si>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</si>
  <si>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</si>
  <si>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</si>
  <si>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</si>
  <si>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</si>
  <si>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</si>
  <si>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</si>
  <si>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</si>
  <si>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</si>
  <si>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</si>
  <si>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</si>
  <si>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</si>
  <si>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</si>
  <si>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</si>
  <si>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</si>
  <si>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</si>
  <si>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</si>
  <si>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</si>
  <si>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</si>
  <si>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</si>
  <si>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</si>
  <si>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</si>
  <si>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</si>
  <si>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</si>
  <si>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</si>
  <si>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</si>
  <si>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</si>
  <si>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</si>
  <si>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</si>
  <si>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</si>
  <si>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</si>
  <si>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</si>
  <si>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</si>
  <si>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</si>
  <si>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</si>
  <si>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</si>
  <si>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</si>
  <si>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</si>
  <si>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</si>
  <si>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</si>
  <si>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</si>
  <si>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</si>
  <si>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</si>
  <si>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</si>
  <si>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</si>
  <si>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</si>
  <si>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</si>
  <si>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</si>
  <si>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</si>
  <si>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</si>
  <si>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</si>
  <si>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</si>
  <si>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</si>
  <si>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</si>
  <si>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</si>
  <si>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</si>
  <si>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</si>
  <si>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</si>
  <si>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</si>
  <si>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</si>
  <si>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</si>
  <si>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</si>
  <si>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</si>
  <si>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</si>
  <si>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</si>
  <si>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</si>
  <si>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</si>
  <si>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</si>
  <si>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</si>
  <si>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</si>
  <si>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</si>
  <si>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</si>
  <si>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</si>
  <si>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</si>
  <si>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</si>
  <si>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</si>
  <si>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</si>
  <si>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</si>
  <si>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</si>
  <si>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</si>
  <si>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</si>
  <si>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</si>
  <si>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</si>
  <si>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</si>
  <si>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</si>
  <si>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</si>
  <si>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</si>
  <si>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</si>
  <si>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</si>
  <si>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</si>
  <si>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</si>
  <si>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</si>
  <si>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</si>
  <si>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</si>
  <si>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</si>
  <si>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</si>
  <si>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</si>
  <si>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</si>
  <si>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</si>
  <si>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</si>
  <si>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</si>
  <si>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</si>
  <si>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</si>
  <si>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</si>
  <si>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</si>
  <si>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</si>
  <si>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</si>
  <si>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</si>
  <si>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</si>
  <si>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</si>
  <si>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</si>
  <si>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</si>
  <si>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</si>
  <si>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</si>
  <si>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</si>
  <si>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</si>
  <si>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</si>
  <si>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</si>
  <si>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</si>
  <si>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</si>
  <si>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</si>
  <si>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</si>
  <si>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</si>
  <si>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</si>
  <si>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</si>
  <si>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</si>
  <si>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</si>
  <si>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</si>
  <si>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</si>
  <si>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</si>
  <si>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</si>
  <si>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</si>
  <si>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</si>
  <si>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</si>
  <si>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</si>
  <si>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</si>
  <si>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</si>
  <si>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</si>
  <si>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</si>
  <si>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</si>
  <si>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</si>
  <si>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</si>
  <si>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</si>
  <si>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</si>
  <si>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</si>
  <si>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</si>
  <si>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</si>
  <si>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</si>
  <si>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</si>
  <si>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</si>
  <si>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</si>
  <si>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</si>
  <si>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</si>
  <si>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</si>
  <si>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</si>
  <si>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</si>
  <si>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</si>
  <si>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</si>
  <si>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</si>
  <si>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</si>
  <si>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</si>
  <si>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</si>
  <si>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</si>
  <si>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</si>
  <si>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</si>
  <si>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</si>
  <si>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</si>
  <si>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</si>
  <si>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</si>
  <si>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</si>
  <si>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</si>
  <si>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</si>
  <si>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</si>
  <si>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</si>
  <si>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</si>
  <si>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</si>
  <si>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</si>
  <si>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</si>
  <si>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</si>
  <si>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</si>
  <si>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</si>
  <si>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</si>
  <si>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</si>
  <si>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</si>
  <si>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</si>
  <si>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</si>
  <si>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</si>
  <si>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</si>
  <si>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</si>
  <si>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</si>
  <si>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</si>
  <si>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</si>
  <si>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</si>
  <si>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</si>
  <si>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</si>
  <si>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</si>
  <si>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</si>
  <si>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</si>
  <si>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</si>
  <si>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</si>
  <si>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</si>
  <si>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</si>
  <si>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</si>
  <si>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</si>
  <si>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</si>
  <si>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</si>
  <si>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</si>
  <si>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</si>
  <si>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</si>
  <si>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</si>
  <si>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</si>
  <si>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</si>
  <si>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</si>
  <si>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</si>
  <si>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</si>
  <si>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</si>
  <si>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</si>
  <si>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</si>
  <si>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</si>
  <si>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</si>
  <si>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</si>
  <si>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</si>
  <si>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</si>
  <si>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</si>
  <si>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</si>
  <si>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</si>
  <si>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</si>
  <si>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</si>
  <si>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</si>
  <si>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</si>
  <si>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</si>
  <si>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</si>
  <si>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</si>
  <si>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</si>
  <si>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</si>
  <si>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</si>
  <si>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</si>
  <si>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</si>
  <si>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</si>
  <si>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</si>
  <si>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</si>
  <si>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</si>
  <si>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</si>
  <si>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</si>
  <si>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</si>
  <si>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</si>
  <si>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</si>
  <si>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</si>
  <si>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</si>
  <si>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</si>
  <si>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</si>
  <si>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</si>
  <si>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</si>
  <si>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</si>
  <si>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</si>
  <si>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</si>
  <si>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</si>
  <si>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</si>
  <si>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</si>
  <si>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</si>
  <si>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</si>
  <si>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</si>
  <si>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</si>
  <si>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</si>
  <si>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</si>
  <si>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</si>
  <si>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</si>
  <si>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</si>
  <si>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</si>
  <si>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</si>
  <si>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</si>
  <si>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</si>
  <si>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</si>
  <si>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</si>
  <si>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</si>
  <si>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</si>
  <si>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</si>
  <si>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</si>
  <si>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</si>
  <si>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</si>
  <si>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</si>
  <si>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</si>
  <si>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</si>
  <si>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</si>
  <si>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</si>
  <si>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</si>
  <si>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</si>
  <si>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</si>
  <si>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</si>
  <si>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</si>
  <si>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</si>
  <si>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</si>
  <si>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</si>
  <si>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</si>
  <si>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</si>
  <si>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</si>
  <si>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</si>
  <si>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</si>
  <si>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</si>
  <si>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</si>
  <si>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</si>
  <si>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</si>
  <si>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</si>
  <si>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</si>
  <si>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</si>
  <si>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</si>
  <si>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</si>
  <si>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</si>
  <si>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</si>
  <si>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</si>
  <si>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</si>
  <si>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</si>
  <si>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</si>
  <si>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</si>
  <si>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</si>
  <si>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</si>
  <si>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</si>
  <si>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</si>
  <si>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</si>
  <si>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</si>
  <si>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</si>
  <si>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</si>
  <si>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</si>
  <si>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</si>
  <si>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</si>
  <si>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</si>
  <si>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</si>
  <si>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</si>
  <si>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</si>
  <si>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</si>
  <si>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</si>
  <si>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</si>
  <si>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</si>
  <si>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</si>
  <si>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</si>
  <si>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</si>
  <si>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</si>
  <si>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</si>
  <si>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</si>
  <si>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</si>
  <si>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</si>
  <si>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</si>
  <si>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</si>
  <si>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</si>
  <si>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</si>
  <si>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</si>
  <si>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</si>
  <si>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</si>
  <si>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</si>
  <si>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</si>
  <si>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</si>
  <si>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</si>
  <si>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</si>
  <si>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</si>
  <si>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</si>
  <si>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</si>
  <si>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</si>
  <si>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</si>
  <si>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</si>
  <si>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</si>
  <si>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</si>
  <si>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</si>
  <si>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</si>
  <si>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</si>
  <si>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</si>
  <si>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</si>
  <si>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</si>
  <si>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</si>
  <si>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</si>
  <si>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</si>
  <si>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</si>
  <si>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</si>
  <si>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</si>
  <si>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</si>
  <si>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</si>
  <si>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</si>
  <si>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</si>
  <si>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</si>
  <si>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</si>
  <si>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</si>
  <si>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</si>
  <si>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</si>
  <si>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</si>
  <si>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</si>
  <si>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</si>
  <si>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</si>
  <si>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</si>
  <si>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</si>
  <si>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</si>
  <si>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</si>
  <si>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</si>
  <si>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</si>
  <si>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</si>
  <si>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</si>
  <si>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</si>
  <si>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</si>
  <si>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</si>
  <si>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</si>
  <si>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</si>
  <si>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</si>
  <si>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</si>
  <si>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</si>
  <si>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</si>
  <si>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</si>
  <si>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</si>
  <si>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</si>
  <si>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</si>
  <si>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</si>
  <si>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</si>
  <si>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</si>
  <si>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</si>
  <si>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</si>
  <si>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</si>
  <si>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</si>
  <si>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</si>
  <si>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</si>
  <si>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</si>
  <si>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</si>
  <si>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</si>
  <si>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</si>
  <si>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</si>
  <si>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</si>
  <si>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</si>
  <si>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</si>
  <si>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</si>
  <si>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</si>
  <si>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</si>
  <si>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</si>
  <si>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</si>
  <si>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</si>
  <si>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</si>
  <si>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</si>
  <si>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</si>
  <si>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</si>
  <si>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</si>
  <si>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</si>
  <si>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</si>
  <si>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</si>
  <si>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</si>
  <si>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</si>
  <si>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</si>
  <si>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</si>
  <si>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</si>
  <si>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</si>
  <si>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</si>
  <si>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</si>
  <si>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</si>
  <si>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</si>
  <si>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</si>
  <si>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</si>
  <si>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</si>
  <si>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</si>
  <si>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</si>
  <si>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</si>
  <si>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</si>
  <si>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</si>
  <si>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</si>
  <si>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</si>
  <si>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</si>
  <si>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</si>
  <si>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</si>
  <si>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</si>
  <si>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</si>
  <si>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</si>
  <si>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</si>
  <si>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</si>
  <si>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</si>
  <si>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</si>
  <si>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</si>
  <si>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</si>
  <si>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</si>
  <si>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</si>
  <si>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</si>
  <si>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</si>
  <si>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</si>
  <si>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</si>
  <si>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</si>
  <si>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</si>
  <si>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</si>
  <si>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</si>
  <si>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</si>
  <si>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</si>
  <si>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</si>
  <si>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</si>
  <si>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</si>
  <si>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</si>
  <si>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</si>
  <si>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</si>
  <si>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</si>
  <si>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</si>
  <si>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</si>
  <si>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</si>
  <si>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</si>
  <si>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</si>
  <si>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</si>
  <si>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</si>
  <si>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</si>
  <si>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</si>
  <si>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</si>
  <si>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</si>
  <si>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</si>
  <si>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</si>
  <si>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</si>
  <si>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</si>
  <si>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</si>
  <si>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</si>
  <si>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</si>
  <si>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</si>
  <si>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</si>
  <si>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</si>
  <si>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</si>
  <si>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</si>
  <si>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</si>
  <si>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</si>
  <si>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</si>
  <si>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</si>
  <si>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</si>
  <si>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</si>
  <si>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</si>
  <si>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</si>
  <si>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</si>
  <si>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</si>
  <si>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</si>
  <si>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</si>
  <si>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</si>
  <si>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</si>
  <si>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</si>
  <si>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</si>
  <si>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</si>
  <si>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</si>
  <si>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</si>
  <si>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</si>
  <si>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</si>
  <si>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</si>
  <si>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</si>
  <si>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</si>
  <si>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</si>
  <si>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</si>
  <si>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</si>
  <si>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</si>
  <si>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</si>
  <si>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</si>
  <si>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</si>
  <si>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</si>
  <si>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</si>
  <si>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</si>
  <si>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</si>
  <si>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</si>
  <si>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</si>
  <si>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</si>
  <si>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</si>
  <si>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</si>
  <si>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</si>
  <si>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</si>
  <si>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</si>
  <si>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</si>
  <si>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</si>
  <si>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</si>
  <si>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</si>
  <si>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</si>
  <si>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</si>
  <si>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</si>
  <si>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</si>
  <si>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</si>
  <si>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</si>
  <si>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</si>
  <si>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</si>
  <si>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</si>
  <si>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</si>
  <si>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</si>
  <si>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</si>
  <si>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</si>
  <si>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</si>
  <si>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</si>
  <si>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</si>
  <si>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</si>
  <si>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</si>
  <si>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</si>
  <si>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</si>
  <si>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</si>
  <si>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</si>
  <si>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</si>
  <si>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</si>
  <si>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</si>
  <si>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</si>
  <si>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</si>
  <si>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</si>
  <si>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</si>
  <si>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</si>
  <si>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</si>
  <si>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</si>
  <si>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</si>
  <si>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</si>
  <si>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</si>
  <si>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</si>
  <si>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</si>
  <si>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</si>
  <si>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</si>
  <si>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</si>
  <si>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</si>
  <si>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</si>
  <si>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</si>
  <si>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</si>
  <si>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</si>
  <si>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</si>
  <si>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</si>
  <si>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</si>
  <si>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</si>
  <si>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</si>
  <si>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</si>
  <si>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</si>
  <si>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</si>
  <si>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</si>
  <si>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</si>
  <si>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</si>
  <si>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</si>
  <si>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</si>
  <si>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</si>
  <si>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</si>
  <si>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</si>
  <si>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</si>
  <si>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</si>
  <si>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</si>
  <si>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</si>
  <si>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</si>
  <si>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</si>
  <si>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</si>
  <si>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</si>
  <si>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</si>
  <si>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</si>
  <si>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</si>
  <si>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</si>
  <si>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</si>
  <si>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</si>
  <si>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</si>
  <si>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</si>
  <si>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</si>
  <si>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</si>
  <si>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</si>
  <si>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</si>
  <si>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</si>
  <si>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</si>
  <si>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</si>
  <si>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</si>
  <si>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</si>
  <si>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</si>
  <si>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</si>
  <si>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</si>
  <si>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</si>
  <si>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</si>
  <si>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</si>
  <si>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</si>
  <si>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</si>
  <si>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</si>
  <si>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</si>
  <si>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</si>
  <si>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</si>
  <si>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</si>
  <si>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</si>
  <si>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</si>
  <si>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</si>
  <si>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</si>
  <si>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</si>
  <si>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</si>
  <si>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</si>
  <si>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</si>
  <si>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</si>
  <si>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</si>
  <si>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</si>
  <si>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</si>
  <si>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</si>
  <si>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</si>
  <si>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</si>
  <si>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</si>
  <si>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</si>
  <si>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</si>
  <si>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</si>
  <si>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</si>
  <si>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</si>
  <si>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</si>
  <si>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</si>
  <si>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</si>
  <si>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</si>
  <si>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</si>
  <si>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</si>
  <si>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</si>
  <si>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</si>
  <si>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</si>
  <si>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</si>
  <si>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</si>
  <si>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</si>
  <si>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</si>
  <si>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</si>
  <si>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</si>
  <si>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</si>
  <si>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</si>
  <si>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</si>
  <si>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</si>
  <si>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</si>
  <si>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</si>
  <si>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</si>
  <si>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</si>
  <si>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</si>
  <si>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</si>
  <si>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</si>
  <si>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</si>
  <si>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</si>
  <si>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</si>
  <si>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</si>
  <si>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</si>
  <si>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</si>
  <si>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</si>
  <si>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</si>
  <si>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</si>
  <si>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</si>
  <si>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</si>
  <si>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</si>
  <si>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</si>
  <si>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</si>
  <si>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</si>
  <si>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</si>
  <si>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</si>
  <si>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</si>
  <si>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</si>
  <si>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</si>
  <si>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</si>
  <si>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</si>
  <si>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</si>
  <si>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</si>
  <si>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</si>
  <si>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</si>
  <si>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</si>
  <si>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</si>
  <si>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</si>
  <si>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</si>
  <si>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</si>
  <si>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</si>
  <si>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</si>
  <si>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</si>
  <si>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</si>
  <si>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</si>
  <si>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</si>
  <si>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</si>
  <si>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</si>
  <si>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</si>
  <si>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</si>
  <si>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</si>
  <si>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</si>
  <si>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</si>
  <si>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</si>
  <si>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</si>
  <si>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</si>
  <si>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</si>
  <si>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</si>
  <si>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</si>
  <si>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</si>
  <si>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</si>
  <si>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</si>
  <si>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</si>
  <si>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</si>
  <si>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</si>
  <si>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</si>
  <si>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</si>
  <si>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</si>
  <si>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</si>
  <si>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</si>
  <si>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</si>
  <si>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</si>
  <si>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</si>
  <si>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</si>
  <si>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</si>
  <si>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</si>
  <si>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</si>
  <si>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</si>
  <si>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</si>
  <si>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</si>
  <si>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</si>
  <si>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</si>
  <si>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</si>
  <si>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</si>
  <si>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</si>
  <si>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</si>
  <si>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</si>
  <si>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</si>
  <si>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</si>
  <si>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</si>
  <si>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</si>
  <si>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</si>
  <si>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</si>
  <si>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</si>
  <si>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</si>
  <si>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</si>
  <si>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</si>
  <si>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</si>
  <si>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</si>
  <si>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</si>
  <si>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</si>
  <si>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</si>
  <si>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</si>
  <si>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</si>
  <si>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</si>
  <si>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</si>
  <si>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</si>
  <si>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</si>
  <si>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</si>
  <si>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</si>
  <si>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</si>
  <si>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</si>
  <si>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</si>
  <si>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</si>
  <si>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</si>
  <si>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</si>
  <si>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</si>
  <si>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</si>
  <si>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</si>
  <si>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</si>
  <si>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</si>
  <si>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</si>
  <si>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</si>
  <si>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</si>
  <si>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</si>
  <si>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</si>
  <si>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</si>
  <si>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</si>
  <si>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</si>
  <si>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</si>
  <si>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</si>
  <si>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</si>
  <si>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</si>
  <si>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</si>
  <si>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</si>
  <si>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</si>
  <si>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</si>
  <si>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</si>
  <si>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</si>
  <si>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</si>
  <si>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</si>
  <si>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</si>
  <si>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</si>
  <si>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</si>
  <si>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</si>
  <si>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</si>
  <si>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</si>
  <si>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</si>
  <si>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</si>
  <si>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</si>
  <si>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</si>
  <si>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</si>
  <si>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</si>
  <si>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</si>
  <si>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</si>
  <si>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</si>
  <si>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</si>
  <si>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</si>
  <si>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</si>
  <si>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</si>
  <si>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</si>
  <si>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</si>
  <si>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</si>
  <si>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</si>
  <si>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</si>
  <si>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</si>
  <si>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</si>
  <si>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</si>
  <si>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</si>
  <si>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</si>
  <si>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</si>
  <si>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</si>
  <si>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</si>
  <si>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</si>
  <si>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</si>
  <si>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</si>
  <si>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</si>
  <si>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</si>
  <si>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</si>
  <si>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</si>
  <si>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</si>
  <si>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</si>
  <si>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</si>
  <si>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</si>
  <si>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</si>
  <si>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</si>
  <si>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</si>
  <si>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</si>
  <si>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</si>
  <si>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</si>
  <si>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</si>
  <si>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</si>
  <si>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</si>
  <si>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</si>
  <si>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</si>
  <si>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</si>
  <si>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</si>
  <si>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</si>
  <si>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</si>
  <si>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</si>
  <si>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</si>
  <si>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</si>
  <si>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</si>
  <si>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</si>
  <si>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</si>
  <si>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</si>
  <si>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</si>
  <si>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</si>
  <si>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</si>
  <si>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</si>
  <si>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</si>
  <si>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</si>
  <si>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</si>
  <si>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</si>
  <si>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</si>
  <si>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</si>
  <si>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</si>
  <si>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</si>
  <si>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</si>
  <si>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</si>
  <si>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</si>
  <si>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</si>
  <si>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</si>
  <si>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</si>
  <si>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</si>
  <si>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</si>
  <si>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</si>
  <si>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</si>
  <si>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</si>
  <si>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</si>
  <si>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</si>
  <si>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</si>
  <si>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</si>
  <si>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</si>
  <si>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</si>
  <si>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</si>
  <si>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</si>
  <si>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</si>
  <si>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</si>
  <si>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</si>
  <si>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</si>
  <si>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</si>
  <si>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</si>
  <si>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</si>
  <si>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</si>
  <si>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</si>
  <si>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</si>
  <si>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</si>
  <si>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</si>
  <si>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</si>
  <si>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</si>
  <si>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</si>
  <si>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</si>
  <si>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</si>
  <si>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</si>
  <si>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</si>
  <si>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</si>
  <si>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</si>
  <si>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</si>
  <si>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</si>
  <si>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</si>
  <si>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</si>
  <si>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</si>
  <si>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</si>
  <si>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</si>
  <si>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</si>
  <si>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</si>
  <si>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</si>
  <si>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</si>
  <si>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</si>
  <si>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</si>
  <si>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</si>
  <si>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</si>
  <si>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</si>
  <si>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</si>
  <si>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</si>
  <si>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</si>
  <si>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</si>
  <si>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</si>
  <si>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</si>
  <si>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</si>
  <si>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</si>
  <si>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</si>
  <si>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</si>
  <si>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</si>
  <si>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</si>
  <si>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</si>
  <si>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</si>
  <si>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</si>
  <si>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</si>
  <si>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</si>
  <si>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</si>
  <si>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</si>
  <si>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</si>
  <si>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</si>
  <si>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</si>
  <si>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</si>
  <si>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</si>
  <si>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</si>
  <si>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</si>
  <si>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</si>
  <si>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</si>
  <si>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</si>
  <si>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</si>
  <si>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</si>
  <si>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</si>
  <si>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</si>
  <si>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</si>
  <si>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</si>
  <si>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</si>
  <si>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</si>
  <si>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</si>
  <si>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</si>
  <si>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</si>
  <si>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</si>
  <si>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</si>
  <si>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</si>
  <si>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</si>
  <si>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</si>
  <si>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</si>
  <si>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</si>
  <si>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</si>
  <si>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</si>
  <si>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</si>
  <si>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</si>
  <si>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</si>
  <si>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</si>
  <si>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</si>
  <si>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</si>
  <si>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</si>
  <si>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</si>
  <si>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</si>
  <si>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</si>
  <si>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</si>
  <si>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</si>
  <si>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</si>
  <si>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</si>
  <si>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</si>
  <si>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</si>
  <si>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</si>
  <si>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</si>
  <si>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</si>
  <si>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</si>
  <si>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</si>
  <si>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</si>
  <si>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</si>
  <si>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</si>
  <si>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</si>
  <si>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</si>
  <si>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</si>
  <si>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</si>
  <si>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</si>
  <si>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</si>
  <si>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</si>
  <si>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</si>
  <si>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</si>
  <si>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</si>
  <si>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</si>
  <si>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</si>
  <si>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</si>
  <si>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</si>
  <si>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</si>
  <si>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</si>
  <si>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</si>
  <si>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</si>
  <si>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</si>
  <si>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</si>
  <si>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</si>
  <si>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</si>
  <si>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</si>
  <si>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</si>
  <si>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</si>
  <si>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</si>
  <si>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</si>
  <si>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</si>
  <si>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</si>
  <si>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</si>
  <si>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</si>
  <si>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</si>
  <si>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</si>
  <si>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</si>
  <si>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</si>
  <si>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</si>
  <si>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</si>
  <si>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</si>
  <si>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</si>
  <si>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</si>
  <si>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</si>
  <si>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</si>
  <si>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</si>
  <si>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</si>
  <si>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</si>
  <si>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</si>
  <si>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</si>
  <si>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</si>
  <si>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</si>
  <si>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</si>
  <si>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</si>
  <si>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</si>
  <si>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</si>
  <si>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</si>
  <si>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</si>
  <si>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</si>
  <si>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</si>
  <si>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</si>
  <si>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</si>
  <si>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</si>
  <si>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</si>
  <si>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</si>
  <si>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</si>
  <si>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</si>
  <si>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</si>
  <si>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</si>
  <si>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</si>
  <si>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</si>
  <si>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</si>
  <si>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</si>
  <si>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</si>
  <si>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</si>
  <si>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</si>
  <si>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</si>
  <si>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</si>
  <si>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</si>
  <si>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</si>
  <si>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</si>
  <si>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</si>
  <si>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</si>
  <si>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</si>
  <si>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</si>
  <si>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</si>
  <si>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</si>
  <si>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</si>
  <si>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</si>
  <si>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</si>
  <si>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</si>
  <si>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</si>
  <si>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</si>
  <si>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</si>
  <si>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</si>
  <si>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</si>
  <si>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</si>
  <si>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</si>
  <si>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</si>
  <si>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</si>
  <si>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</si>
  <si>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</si>
  <si>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</si>
  <si>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</si>
  <si>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</si>
  <si>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</si>
  <si>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</si>
  <si>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</si>
  <si>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</si>
  <si>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</si>
  <si>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</si>
  <si>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</si>
  <si>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</si>
  <si>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</si>
  <si>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</si>
  <si>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</si>
  <si>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</si>
  <si>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</si>
  <si>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</si>
  <si>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</si>
  <si>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</si>
  <si>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</si>
  <si>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</si>
  <si>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</si>
  <si>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</si>
  <si>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</si>
  <si>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</si>
  <si>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</si>
  <si>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</si>
  <si>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</si>
  <si>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</si>
  <si>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</si>
  <si>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</si>
  <si>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</si>
  <si>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</si>
  <si>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</si>
  <si>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</si>
  <si>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</si>
  <si>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</si>
  <si>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</si>
  <si>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</si>
  <si>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</si>
  <si>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</si>
  <si>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</si>
  <si>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</si>
  <si>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</si>
  <si>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</si>
  <si>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</si>
  <si>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</si>
  <si>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</si>
  <si>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</si>
  <si>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</si>
  <si>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</si>
  <si>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</si>
  <si>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</si>
  <si>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</si>
  <si>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</si>
  <si>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</si>
  <si>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</si>
  <si>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</si>
  <si>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</si>
  <si>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</si>
  <si>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</si>
  <si>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</si>
  <si>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</si>
  <si>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</si>
  <si>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</si>
  <si>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</si>
  <si>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</si>
  <si>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</si>
  <si>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</si>
  <si>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</si>
  <si>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</si>
  <si>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</si>
  <si>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</si>
  <si>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</si>
  <si>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</si>
  <si>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</si>
  <si>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</si>
  <si>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</si>
  <si>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</si>
  <si>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</si>
  <si>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</si>
  <si>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</si>
  <si>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</si>
  <si>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</si>
  <si>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</si>
  <si>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</si>
  <si>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</si>
  <si>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</si>
  <si>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</si>
  <si>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</si>
  <si>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</si>
  <si>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</si>
  <si>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</si>
  <si>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</si>
  <si>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</si>
  <si>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</si>
  <si>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</si>
  <si>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</si>
  <si>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</si>
  <si>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</si>
  <si>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</si>
  <si>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</si>
  <si>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</si>
  <si>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</si>
  <si>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</si>
  <si>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</si>
  <si>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</si>
  <si>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</si>
  <si>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</si>
  <si>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</si>
  <si>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</si>
  <si>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</si>
  <si>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</si>
  <si>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</si>
  <si>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</si>
  <si>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</si>
  <si>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</si>
  <si>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</si>
  <si>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</si>
  <si>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</si>
  <si>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</si>
  <si>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</si>
  <si>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</si>
  <si>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</si>
  <si>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</si>
  <si>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</si>
  <si>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</si>
  <si>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</si>
  <si>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</si>
  <si>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</si>
  <si>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</si>
  <si>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</si>
  <si>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</si>
  <si>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</si>
  <si>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</si>
  <si>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</si>
  <si>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</si>
  <si>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</si>
  <si>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</si>
  <si>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</si>
  <si>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</si>
  <si>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</si>
  <si>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</si>
  <si>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</si>
  <si>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</si>
  <si>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</si>
  <si>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</si>
  <si>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</si>
  <si>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</si>
  <si>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</si>
  <si>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</si>
  <si>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</si>
  <si>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</si>
  <si>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</si>
  <si>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</si>
  <si>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</si>
  <si>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</si>
  <si>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</si>
  <si>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</si>
  <si>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</si>
  <si>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</si>
  <si>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</si>
  <si>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</si>
  <si>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</si>
  <si>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</si>
  <si>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</si>
  <si>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</si>
  <si>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</si>
  <si>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</si>
  <si>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</si>
  <si>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</si>
  <si>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</si>
  <si>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</si>
  <si>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</si>
  <si>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</si>
  <si>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</si>
  <si>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</si>
  <si>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</si>
  <si>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</si>
  <si>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</si>
  <si>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</si>
  <si>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</si>
  <si>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</si>
  <si>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</si>
  <si>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</si>
  <si>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</si>
  <si>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</si>
  <si>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</si>
  <si>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</si>
  <si>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</si>
  <si>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</si>
  <si>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</si>
  <si>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</si>
  <si>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</si>
  <si>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</si>
  <si>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</si>
  <si>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</si>
  <si>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</si>
  <si>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</si>
  <si>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</si>
  <si>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</si>
  <si>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</si>
  <si>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</si>
  <si>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</si>
  <si>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</si>
  <si>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</si>
  <si>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</si>
  <si>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</si>
  <si>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</si>
  <si>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</si>
  <si>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</si>
  <si>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</si>
  <si>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</si>
  <si>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</si>
  <si>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</si>
  <si>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</si>
  <si>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</si>
  <si>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</si>
  <si>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</si>
  <si>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</si>
  <si>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</si>
  <si>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</si>
  <si>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</si>
  <si>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</si>
  <si>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</si>
  <si>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</si>
  <si>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</si>
  <si>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</si>
  <si>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</si>
  <si>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</si>
  <si>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</si>
  <si>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</si>
  <si>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</si>
  <si>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</si>
  <si>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</si>
  <si>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</si>
  <si>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</si>
  <si>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</si>
  <si>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</si>
  <si>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</si>
  <si>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</si>
  <si>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</si>
  <si>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</si>
  <si>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</si>
  <si>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</si>
  <si>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</si>
  <si>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</si>
  <si>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</si>
  <si>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</si>
  <si>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</si>
  <si>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</si>
  <si>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</si>
  <si>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</si>
  <si>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</si>
  <si>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</si>
  <si>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</si>
  <si>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</si>
  <si>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</si>
  <si>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</si>
  <si>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</si>
  <si>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</si>
  <si>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</si>
  <si>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</si>
  <si>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</si>
  <si>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</si>
  <si>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</si>
  <si>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</si>
  <si>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</si>
  <si>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</si>
  <si>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</si>
  <si>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</si>
  <si>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</si>
  <si>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</si>
  <si>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</si>
  <si>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</si>
  <si>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</si>
  <si>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</si>
  <si>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</si>
  <si>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</si>
  <si>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</si>
  <si>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</si>
  <si>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</si>
  <si>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</si>
  <si>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</si>
  <si>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</si>
  <si>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</si>
  <si>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</si>
  <si>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</si>
  <si>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</si>
  <si>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</si>
  <si>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</si>
  <si>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</si>
  <si>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</si>
  <si>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</si>
  <si>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</si>
  <si>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</si>
  <si>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</si>
  <si>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</si>
  <si>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</si>
  <si>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</si>
  <si>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</si>
  <si>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</si>
  <si>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</si>
  <si>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</si>
  <si>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</si>
  <si>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</si>
  <si>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</si>
  <si>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</si>
  <si>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</si>
  <si>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</si>
  <si>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</si>
  <si>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</si>
  <si>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</si>
  <si>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</si>
  <si>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</si>
  <si>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</si>
  <si>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</si>
  <si>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</si>
  <si>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</si>
  <si>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</si>
  <si>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</si>
  <si>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</si>
  <si>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</si>
  <si>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</si>
  <si>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</si>
  <si>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</si>
  <si>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</si>
  <si>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</si>
  <si>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</si>
  <si>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</si>
  <si>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</si>
  <si>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</si>
  <si>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</si>
  <si>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</si>
  <si>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</si>
  <si>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</si>
  <si>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</si>
  <si>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</si>
  <si>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</si>
  <si>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</si>
  <si>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</si>
  <si>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</si>
  <si>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</si>
  <si>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</si>
  <si>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</si>
  <si>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</si>
  <si>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</si>
  <si>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</si>
  <si>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</si>
  <si>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</si>
  <si>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</si>
  <si>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</si>
  <si>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</si>
  <si>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</si>
  <si>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</si>
  <si>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</si>
  <si>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</si>
  <si>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</si>
  <si>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</si>
  <si>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</si>
  <si>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</si>
  <si>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</si>
  <si>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</si>
  <si>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</si>
  <si>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</si>
  <si>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</si>
  <si>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</si>
  <si>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</si>
  <si>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</si>
  <si>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</si>
  <si>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</si>
  <si>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</si>
  <si>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</si>
  <si>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</si>
  <si>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</si>
  <si>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</si>
  <si>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</si>
  <si>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</si>
  <si>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</si>
  <si>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</si>
  <si>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</si>
  <si>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</si>
  <si>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</si>
  <si>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</si>
  <si>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</si>
  <si>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</si>
  <si>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</si>
  <si>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</si>
  <si>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</si>
  <si>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</si>
  <si>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</si>
  <si>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</si>
  <si>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</si>
  <si>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</si>
  <si>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</si>
  <si>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</si>
  <si>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</si>
  <si>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</si>
  <si>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</si>
  <si>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</si>
  <si>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</si>
  <si>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</si>
  <si>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</si>
  <si>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</si>
  <si>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</si>
  <si>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</si>
  <si>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</si>
  <si>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</si>
  <si>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</si>
  <si>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</si>
  <si>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</si>
  <si>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</si>
  <si>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</si>
  <si>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</si>
  <si>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</si>
  <si>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</si>
  <si>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</si>
  <si>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</si>
  <si>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</si>
  <si>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</si>
  <si>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</si>
  <si>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</si>
  <si>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</si>
  <si>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</si>
  <si>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</si>
  <si>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</si>
  <si>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</si>
  <si>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</si>
  <si>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</si>
  <si>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</si>
  <si>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</si>
  <si>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</si>
  <si>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</si>
  <si>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</si>
  <si>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</si>
  <si>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</si>
  <si>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</si>
  <si>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</si>
  <si>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</si>
  <si>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</si>
  <si>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</si>
  <si>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</si>
  <si>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</si>
  <si>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</si>
  <si>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</si>
  <si>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</si>
  <si>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</si>
  <si>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</si>
  <si>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</si>
  <si>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</si>
  <si>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</si>
  <si>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</si>
  <si>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</si>
  <si>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</si>
  <si>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</si>
  <si>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</si>
  <si>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</si>
  <si>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</si>
  <si>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</si>
  <si>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</si>
  <si>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</si>
  <si>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</si>
  <si>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</si>
  <si>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</si>
  <si>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</si>
  <si>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</si>
  <si>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</si>
  <si>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</si>
  <si>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</si>
  <si>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</si>
  <si>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</si>
  <si>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</si>
  <si>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</si>
  <si>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</si>
  <si>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</si>
  <si>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</si>
  <si>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</si>
  <si>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</si>
  <si>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</si>
  <si>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</si>
  <si>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</si>
  <si>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</si>
  <si>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</si>
  <si>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</si>
  <si>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</si>
  <si>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</si>
  <si>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</si>
  <si>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</si>
  <si>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</si>
  <si>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</si>
  <si>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</si>
  <si>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</si>
  <si>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</si>
  <si>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</si>
  <si>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</si>
  <si>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</si>
  <si>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</si>
  <si>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</si>
  <si>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</si>
  <si>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</si>
  <si>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</si>
  <si>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</si>
  <si>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</si>
  <si>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</si>
  <si>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</si>
  <si>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</si>
  <si>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</si>
  <si>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</si>
  <si>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</si>
  <si>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</si>
  <si>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</si>
  <si>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</si>
  <si>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</si>
  <si>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</si>
  <si>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</si>
  <si>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</si>
  <si>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</si>
  <si>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</si>
  <si>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</si>
  <si>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</si>
  <si>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</si>
  <si>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</si>
  <si>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</si>
  <si>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</si>
  <si>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</si>
  <si>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</si>
  <si>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</si>
  <si>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</si>
  <si>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</si>
  <si>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</si>
  <si>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</si>
  <si>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</si>
  <si>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</si>
  <si>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</si>
  <si>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</si>
  <si>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</si>
  <si>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</si>
  <si>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</si>
  <si>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</si>
  <si>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</si>
  <si>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</si>
  <si>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</si>
  <si>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</si>
  <si>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</si>
  <si>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</si>
  <si>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</si>
  <si>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</si>
  <si>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</si>
  <si>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</si>
  <si>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</si>
  <si>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</si>
  <si>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</si>
  <si>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</si>
  <si>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</si>
  <si>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</si>
  <si>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</si>
  <si>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</si>
  <si>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</si>
  <si>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</si>
  <si>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</si>
  <si>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</si>
  <si>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</si>
  <si>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</si>
  <si>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</si>
  <si>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</si>
  <si>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</si>
  <si>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</si>
  <si>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</si>
  <si>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</si>
  <si>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</si>
  <si>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</si>
  <si>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</si>
  <si>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</si>
  <si>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</si>
  <si>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</si>
  <si>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</si>
  <si>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</si>
  <si>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</si>
  <si>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</si>
  <si>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</si>
  <si>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</si>
  <si>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</si>
  <si>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</si>
  <si>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</si>
  <si>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</si>
  <si>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</si>
  <si>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</si>
  <si>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</si>
  <si>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</si>
  <si>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</si>
  <si>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</si>
  <si>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</si>
  <si>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</si>
  <si>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</si>
  <si>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</si>
  <si>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</si>
  <si>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</si>
  <si>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</si>
  <si>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</si>
  <si>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</si>
  <si>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</si>
  <si>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</si>
  <si>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</si>
  <si>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</si>
  <si>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</si>
  <si>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</si>
  <si>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</si>
  <si>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</si>
  <si>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</si>
  <si>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</si>
  <si>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</si>
  <si>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</si>
  <si>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</si>
  <si>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</si>
  <si>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</si>
  <si>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</si>
  <si>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</si>
  <si>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</si>
  <si>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</si>
  <si>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</si>
  <si>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</si>
  <si>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</si>
  <si>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</si>
  <si>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</si>
  <si>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</si>
  <si>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</si>
  <si>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</si>
  <si>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</si>
  <si>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</si>
  <si>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</si>
  <si>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</si>
  <si>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</si>
  <si>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</si>
  <si>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</si>
  <si>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</si>
  <si>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</si>
  <si>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</si>
  <si>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</si>
  <si>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</si>
  <si>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</si>
  <si>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</si>
  <si>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</si>
  <si>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</si>
  <si>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</si>
  <si>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</si>
  <si>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</si>
  <si>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</si>
  <si>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</si>
  <si>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</si>
  <si>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</si>
  <si>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</si>
  <si>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</si>
  <si>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</si>
  <si>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</si>
  <si>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</si>
  <si>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</si>
  <si>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</si>
  <si>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</si>
  <si>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</si>
  <si>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</si>
  <si>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</si>
  <si>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</si>
  <si>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</si>
  <si>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</si>
  <si>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</si>
  <si>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</si>
  <si>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</si>
  <si>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</si>
  <si>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</si>
  <si>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</si>
  <si>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</si>
  <si>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</si>
  <si>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</si>
  <si>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</si>
  <si>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</si>
  <si>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</si>
  <si>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</si>
  <si>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</si>
  <si>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</si>
  <si>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</si>
  <si>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</si>
  <si>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</si>
  <si>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</si>
  <si>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</si>
  <si>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</si>
  <si>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</si>
  <si>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</si>
  <si>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</si>
  <si>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</si>
  <si>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</si>
  <si>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</si>
  <si>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</si>
  <si>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</si>
  <si>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</si>
  <si>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</si>
  <si>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</si>
  <si>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</si>
  <si>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</si>
  <si>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</si>
  <si>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</si>
  <si>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</si>
  <si>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</si>
  <si>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</si>
  <si>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</si>
  <si>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</si>
  <si>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</si>
  <si>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</si>
  <si>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</si>
  <si>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</si>
  <si>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</si>
  <si>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</si>
  <si>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</si>
  <si>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</si>
  <si>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</si>
  <si>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</si>
  <si>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</si>
  <si>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</si>
  <si>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</si>
  <si>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</si>
  <si>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</si>
  <si>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</si>
  <si>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</si>
  <si>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</si>
  <si>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</si>
  <si>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</si>
  <si>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</si>
  <si>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</si>
  <si>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</si>
  <si>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</si>
  <si>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</si>
  <si>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</si>
  <si>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</si>
  <si>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</si>
  <si>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</si>
  <si>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</si>
  <si>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</si>
  <si>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</si>
  <si>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</si>
  <si>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</si>
  <si>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</si>
  <si>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</si>
  <si>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</si>
  <si>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</si>
  <si>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</si>
  <si>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</si>
  <si>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</si>
  <si>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</si>
  <si>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</si>
  <si>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</si>
  <si>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</si>
  <si>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</si>
  <si>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</si>
  <si>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</si>
  <si>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</si>
  <si>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</si>
  <si>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</si>
  <si>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</si>
  <si>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</si>
  <si>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</si>
  <si>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</si>
  <si>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</si>
  <si>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</si>
  <si>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</si>
  <si>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</si>
  <si>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</si>
  <si>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</si>
  <si>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</si>
  <si>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</si>
  <si>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</si>
  <si>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</si>
  <si>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</si>
  <si>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</si>
  <si>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</si>
  <si>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</si>
  <si>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</si>
  <si>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</si>
  <si>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</si>
  <si>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</si>
  <si>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</si>
  <si>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</si>
  <si>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</si>
  <si>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</si>
  <si>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</si>
  <si>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</si>
  <si>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</si>
  <si>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</si>
  <si>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</si>
  <si>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</si>
  <si>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</si>
  <si>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</si>
  <si>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</si>
  <si>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</si>
  <si>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</si>
  <si>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</si>
  <si>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</si>
  <si>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</si>
  <si>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</si>
  <si>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</si>
  <si>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</si>
  <si>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</si>
  <si>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</si>
  <si>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</si>
  <si>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</si>
  <si>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</si>
  <si>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</si>
  <si>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</si>
  <si>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</si>
  <si>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</si>
  <si>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</si>
  <si>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</si>
  <si>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</si>
  <si>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</si>
  <si>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</si>
  <si>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</si>
  <si>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</si>
  <si>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</si>
  <si>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</si>
  <si>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</si>
  <si>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</si>
  <si>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</si>
  <si>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</si>
  <si>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</si>
  <si>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</si>
  <si>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</si>
  <si>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</si>
  <si>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</si>
  <si>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</si>
  <si>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</si>
  <si>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</si>
  <si>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</si>
  <si>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</si>
  <si>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</si>
  <si>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</si>
  <si>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</si>
  <si>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</si>
  <si>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</si>
  <si>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</si>
  <si>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</si>
  <si>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</si>
  <si>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</si>
  <si>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</si>
  <si>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</si>
  <si>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</si>
  <si>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</si>
  <si>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</si>
  <si>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</si>
  <si>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</si>
  <si>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</si>
  <si>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</si>
  <si>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</si>
  <si>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</si>
  <si>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</si>
  <si>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</si>
  <si>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</si>
  <si>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</si>
  <si>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</si>
  <si>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</si>
  <si>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</si>
  <si>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</si>
  <si>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</si>
  <si>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</si>
  <si>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</si>
  <si>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</si>
  <si>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</si>
  <si>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</si>
  <si>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</si>
  <si>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</si>
  <si>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</si>
  <si>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</si>
  <si>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</si>
  <si>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</si>
  <si>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</si>
  <si>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</si>
  <si>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</si>
  <si>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</si>
  <si>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</si>
  <si>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</si>
  <si>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</si>
  <si>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</si>
  <si>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</si>
  <si>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</si>
  <si>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</si>
  <si>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</si>
  <si>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</si>
  <si>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</si>
  <si>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</si>
  <si>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</si>
  <si>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</si>
  <si>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</si>
  <si>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</si>
  <si>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</si>
  <si>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</si>
  <si>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</si>
  <si>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</si>
  <si>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</si>
  <si>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</si>
  <si>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</si>
  <si>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</si>
  <si>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</si>
  <si>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</si>
  <si>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</si>
  <si>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</si>
  <si>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</si>
  <si>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</si>
  <si>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</si>
  <si>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</si>
  <si>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</si>
  <si>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</si>
  <si>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</si>
  <si>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</si>
  <si>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</si>
  <si>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</si>
  <si>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</si>
  <si>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</si>
  <si>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</si>
  <si>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</si>
  <si>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</si>
  <si>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</si>
  <si>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</si>
  <si>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</si>
  <si>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</si>
  <si>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</si>
  <si>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</si>
  <si>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</si>
  <si>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</si>
  <si>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</si>
  <si>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</si>
  <si>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</si>
  <si>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</si>
  <si>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</si>
  <si>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</si>
  <si>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</si>
  <si>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</si>
  <si>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</si>
  <si>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</si>
  <si>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</si>
  <si>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</si>
  <si>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</si>
  <si>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</si>
  <si>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</si>
  <si>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</si>
  <si>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</si>
  <si>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</si>
  <si>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</si>
  <si>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</si>
  <si>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</si>
  <si>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</si>
  <si>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</si>
  <si>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</si>
  <si>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</si>
  <si>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</si>
  <si>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</si>
  <si>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</si>
  <si>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</si>
  <si>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</si>
  <si>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</si>
  <si>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</si>
  <si>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</si>
  <si>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</si>
  <si>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</si>
  <si>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</si>
  <si>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</si>
  <si>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</si>
  <si>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</si>
  <si>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</si>
  <si>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</si>
  <si>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</si>
  <si>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</si>
  <si>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</si>
  <si>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</si>
  <si>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</si>
  <si>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</si>
  <si>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</si>
  <si>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</si>
  <si>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</si>
  <si>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</si>
  <si>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</si>
  <si>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</si>
  <si>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</si>
  <si>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</si>
  <si>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</si>
  <si>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</si>
  <si>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</si>
  <si>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</si>
  <si>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</si>
  <si>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</si>
  <si>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</si>
  <si>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</si>
  <si>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</si>
  <si>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</si>
  <si>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</si>
  <si>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</si>
  <si>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</si>
  <si>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</si>
  <si>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</si>
  <si>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</si>
  <si>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</si>
  <si>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</si>
  <si>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</si>
  <si>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</si>
  <si>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</si>
  <si>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</si>
  <si>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</si>
  <si>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</si>
  <si>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</si>
  <si>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</si>
  <si>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</si>
  <si>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</si>
  <si>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</si>
  <si>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</si>
  <si>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</si>
  <si>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</si>
  <si>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</si>
  <si>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</si>
  <si>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</si>
  <si>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</si>
  <si>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</si>
  <si>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</si>
  <si>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</si>
  <si>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</si>
  <si>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</si>
  <si>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</si>
  <si>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</si>
  <si>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</si>
  <si>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</si>
  <si>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</si>
  <si>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</si>
  <si>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</si>
  <si>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</si>
  <si>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</si>
  <si>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</si>
  <si>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</si>
  <si>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</si>
  <si>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</si>
  <si>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</si>
  <si>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</si>
  <si>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</si>
  <si>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</si>
  <si>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</si>
  <si>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</si>
  <si>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</si>
  <si>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</si>
  <si>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</si>
  <si>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</si>
  <si>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</si>
  <si>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</si>
  <si>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</si>
  <si>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</si>
  <si>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</si>
  <si>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</si>
  <si>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</si>
  <si>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</si>
  <si>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</si>
  <si>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</si>
  <si>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</si>
  <si>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</si>
  <si>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</si>
  <si>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</si>
  <si>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</si>
  <si>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</si>
  <si>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</si>
  <si>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</si>
  <si>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</si>
  <si>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</si>
  <si>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</si>
  <si>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</si>
  <si>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</si>
  <si>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</si>
  <si>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</si>
  <si>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</si>
  <si>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</si>
  <si>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</si>
  <si>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</si>
  <si>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</si>
  <si>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</si>
  <si>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</si>
  <si>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</si>
  <si>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</si>
  <si>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</si>
  <si>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</si>
  <si>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</si>
  <si>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</si>
  <si>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</si>
  <si>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</si>
  <si>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</si>
  <si>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</si>
  <si>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</si>
  <si>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</si>
  <si>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</si>
  <si>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</si>
  <si>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</si>
  <si>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</si>
  <si>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</si>
  <si>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</si>
  <si>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</si>
  <si>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</si>
  <si>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</si>
  <si>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</si>
  <si>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</si>
  <si>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</si>
  <si>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</si>
  <si>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</si>
  <si>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</si>
  <si>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</si>
  <si>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</si>
  <si>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</si>
  <si>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</si>
  <si>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</si>
  <si>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</si>
  <si>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</si>
  <si>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</si>
  <si>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</si>
  <si>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</si>
  <si>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</si>
  <si>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</si>
  <si>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</si>
  <si>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</si>
  <si>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</si>
  <si>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</si>
  <si>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</si>
  <si>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</si>
  <si>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</si>
  <si>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</si>
  <si>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</si>
  <si>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</si>
  <si>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</si>
  <si>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</si>
  <si>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</si>
  <si>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</si>
  <si>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</si>
  <si>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</si>
  <si>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</si>
  <si>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</si>
  <si>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</si>
  <si>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</si>
  <si>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</si>
  <si>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</si>
  <si>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</si>
  <si>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</si>
  <si>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</si>
  <si>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</si>
  <si>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</si>
  <si>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</si>
  <si>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</si>
  <si>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</si>
  <si>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</si>
  <si>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</si>
  <si>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</si>
  <si>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</si>
  <si>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</si>
  <si>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</si>
  <si>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</si>
  <si>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</si>
  <si>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</si>
  <si>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</si>
  <si>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</si>
  <si>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</si>
  <si>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</si>
  <si>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</si>
  <si>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</si>
  <si>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</si>
  <si>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</si>
  <si>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</si>
  <si>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</si>
  <si>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</si>
  <si>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</si>
  <si>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</si>
  <si>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</si>
  <si>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</si>
  <si>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</si>
  <si>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</si>
  <si>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</si>
  <si>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</si>
  <si>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</si>
  <si>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</si>
  <si>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</si>
  <si>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</si>
  <si>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</si>
  <si>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</si>
  <si>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</si>
  <si>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</si>
  <si>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</si>
  <si>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</si>
  <si>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</si>
  <si>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</si>
  <si>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</si>
  <si>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</si>
  <si>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</si>
  <si>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</si>
  <si>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</si>
  <si>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</si>
  <si>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</si>
  <si>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</si>
  <si>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</si>
  <si>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</si>
  <si>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</si>
  <si>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</si>
  <si>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</si>
  <si>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</si>
  <si>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</si>
  <si>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</si>
  <si>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</si>
  <si>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</si>
  <si>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</si>
  <si>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</si>
  <si>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</si>
  <si>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</si>
  <si>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</si>
  <si>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</si>
  <si>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</si>
  <si>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</si>
  <si>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</si>
  <si>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</si>
  <si>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</si>
  <si>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</si>
  <si>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</si>
  <si>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</si>
  <si>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</si>
  <si>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</si>
  <si>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</si>
  <si>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</si>
  <si>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</si>
  <si>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</si>
  <si>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</si>
  <si>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</si>
  <si>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</si>
  <si>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</si>
  <si>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</si>
  <si>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</si>
  <si>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</si>
  <si>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</si>
  <si>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</si>
  <si>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</si>
  <si>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</si>
  <si>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</si>
  <si>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</si>
  <si>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</si>
  <si>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</si>
  <si>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</si>
  <si>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</si>
  <si>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</si>
  <si>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</si>
  <si>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</si>
  <si>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</si>
  <si>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</si>
  <si>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</si>
  <si>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</si>
  <si>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</si>
  <si>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</si>
  <si>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</si>
  <si>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</si>
  <si>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</si>
  <si>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</si>
  <si>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</si>
  <si>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</si>
  <si>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</si>
  <si>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</si>
  <si>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</si>
  <si>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</si>
  <si>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</si>
  <si>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</si>
  <si>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</si>
  <si>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</si>
  <si>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</si>
  <si>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</si>
  <si>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</si>
  <si>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</si>
  <si>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</si>
  <si>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</si>
  <si>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</si>
  <si>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</si>
  <si>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</si>
  <si>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</si>
  <si>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</si>
  <si>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</si>
  <si>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</si>
  <si>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</si>
  <si>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</si>
  <si>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</si>
  <si>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</si>
  <si>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</si>
  <si>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</si>
  <si>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</si>
  <si>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</si>
  <si>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</si>
  <si>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</si>
  <si>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</si>
  <si>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</si>
  <si>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</si>
  <si>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</si>
  <si>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</si>
  <si>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</si>
  <si>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</si>
  <si>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</si>
  <si>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</si>
  <si>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</si>
  <si>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</si>
  <si>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</si>
  <si>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</si>
  <si>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</si>
  <si>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</si>
  <si>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</si>
  <si>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</si>
  <si>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</si>
  <si>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</si>
  <si>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</si>
  <si>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</si>
  <si>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</si>
  <si>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</si>
  <si>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</si>
  <si>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</si>
  <si>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</si>
  <si>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</si>
  <si>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</si>
  <si>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</si>
  <si>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</si>
  <si>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</si>
  <si>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</si>
  <si>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</si>
  <si>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</si>
  <si>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</si>
  <si>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</si>
  <si>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</si>
  <si>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</si>
  <si>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</si>
  <si>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</si>
  <si>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</si>
  <si>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</si>
  <si>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</si>
  <si>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</si>
  <si>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</si>
  <si>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</si>
  <si>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</si>
  <si>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</si>
  <si>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</si>
  <si>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</si>
  <si>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</si>
  <si>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</si>
  <si>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</si>
  <si>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</si>
  <si>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</si>
  <si>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</si>
  <si>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</si>
  <si>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</si>
  <si>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</si>
  <si>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</si>
  <si>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</si>
  <si>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</si>
  <si>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</si>
  <si>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</si>
  <si>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</si>
  <si>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</si>
  <si>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</si>
  <si>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</si>
  <si>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</si>
  <si>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</si>
  <si>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</si>
  <si>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</si>
  <si>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</si>
  <si>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</si>
  <si>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</si>
  <si>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</si>
  <si>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</si>
  <si>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</si>
  <si>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</si>
  <si>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</si>
  <si>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</si>
  <si>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</si>
  <si>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</si>
  <si>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</si>
  <si>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</si>
  <si>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</si>
  <si>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</si>
  <si>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</si>
  <si>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</si>
  <si>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</si>
  <si>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</si>
  <si>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</si>
  <si>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</si>
  <si>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</si>
  <si>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</si>
  <si>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</si>
  <si>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</si>
  <si>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</si>
  <si>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</si>
  <si>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</si>
  <si>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</si>
  <si>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</si>
  <si>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</si>
  <si>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</si>
  <si>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</si>
  <si>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</si>
  <si>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</si>
  <si>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</si>
  <si>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</si>
  <si>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</si>
  <si>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</si>
  <si>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</si>
  <si>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</si>
  <si>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</si>
  <si>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</si>
  <si>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</si>
  <si>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</si>
  <si>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</si>
  <si>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</si>
  <si>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</si>
  <si>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</si>
  <si>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</si>
  <si>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</si>
  <si>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</si>
  <si>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</si>
  <si>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</si>
  <si>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</si>
  <si>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</si>
  <si>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</si>
  <si>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</si>
  <si>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</si>
  <si>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</si>
  <si>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</si>
  <si>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</si>
  <si>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</si>
  <si>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</si>
  <si>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</si>
  <si>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</si>
  <si>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</si>
  <si>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</si>
  <si>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</si>
  <si>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</si>
  <si>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</si>
  <si>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</si>
  <si>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</si>
  <si>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</si>
  <si>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</si>
  <si>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</si>
  <si>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</si>
  <si>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</si>
  <si>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</si>
  <si>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</si>
  <si>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</si>
  <si>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</si>
  <si>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</si>
  <si>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</si>
  <si>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</si>
  <si>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</si>
  <si>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</si>
  <si>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</si>
  <si>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</si>
  <si>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</si>
  <si>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</si>
  <si>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</si>
  <si>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</si>
  <si>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</si>
  <si>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</si>
  <si>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</si>
  <si>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</si>
  <si>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</si>
  <si>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</si>
  <si>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</si>
  <si>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</si>
  <si>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</si>
  <si>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</si>
  <si>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</si>
  <si>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</si>
  <si>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</si>
  <si>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</si>
  <si>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</si>
  <si>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</si>
  <si>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</si>
  <si>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</si>
  <si>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</si>
  <si>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</si>
  <si>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</si>
  <si>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</si>
  <si>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</si>
  <si>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</si>
  <si>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</si>
  <si>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</si>
  <si>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</si>
  <si>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</si>
  <si>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</si>
  <si>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</si>
  <si>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</si>
  <si>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</si>
  <si>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</si>
  <si>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</si>
  <si>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</si>
  <si>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</si>
  <si>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</si>
  <si>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</si>
  <si>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</si>
  <si>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</si>
  <si>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</si>
  <si>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</si>
  <si>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</si>
  <si>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</si>
  <si>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</si>
  <si>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</si>
  <si>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</si>
  <si>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</si>
  <si>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</si>
  <si>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</si>
  <si>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</si>
  <si>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</si>
  <si>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</si>
  <si>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</si>
  <si>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</si>
  <si>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</si>
  <si>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</si>
  <si>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</si>
  <si>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</si>
  <si>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</si>
  <si>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</si>
  <si>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</si>
  <si>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</si>
  <si>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</si>
  <si>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</si>
  <si>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</si>
  <si>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</si>
  <si>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</si>
  <si>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</si>
  <si>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</si>
  <si>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</si>
  <si>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</si>
  <si>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</si>
  <si>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</si>
  <si>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</si>
  <si>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</si>
  <si>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</si>
  <si>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</si>
  <si>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</si>
  <si>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</si>
  <si>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</si>
  <si>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</si>
  <si>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</si>
  <si>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</si>
  <si>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</si>
  <si>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</si>
  <si>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</si>
  <si>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</si>
  <si>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</si>
  <si>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</si>
  <si>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</si>
  <si>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</si>
  <si>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</si>
  <si>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</si>
  <si>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</si>
  <si>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</si>
  <si>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</si>
  <si>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</si>
  <si>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</si>
  <si>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</si>
  <si>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</si>
  <si>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</si>
  <si>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</si>
  <si>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</si>
  <si>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</si>
  <si>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</si>
  <si>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</si>
  <si>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</si>
  <si>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</si>
  <si>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</si>
  <si>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</si>
  <si>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</si>
  <si>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</si>
  <si>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</si>
  <si>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</si>
  <si>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</si>
  <si>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</si>
  <si>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</si>
  <si>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</si>
  <si>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</si>
  <si>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</si>
  <si>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</si>
  <si>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</si>
  <si>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</si>
  <si>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</si>
  <si>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</si>
  <si>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</si>
  <si>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</si>
  <si>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</si>
  <si>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</si>
  <si>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</si>
  <si>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</si>
  <si>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</si>
  <si>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</si>
  <si>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</si>
  <si>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</si>
  <si>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</si>
  <si>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</si>
  <si>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</si>
  <si>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</si>
  <si>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</si>
  <si>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</si>
  <si>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</si>
  <si>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</si>
  <si>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</si>
  <si>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</si>
  <si>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</si>
  <si>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</si>
  <si>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</si>
  <si>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</si>
  <si>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</si>
  <si>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</si>
  <si>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</si>
  <si>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</si>
  <si>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</si>
  <si>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</si>
  <si>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</si>
  <si>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</si>
  <si>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</si>
  <si>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</si>
  <si>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</si>
  <si>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</si>
  <si>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</si>
  <si>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</si>
  <si>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</si>
  <si>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</si>
  <si>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</si>
  <si>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</si>
  <si>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</si>
  <si>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</si>
  <si>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</si>
  <si>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</si>
  <si>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</si>
  <si>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</si>
  <si>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</si>
  <si>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</si>
  <si>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</si>
  <si>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</si>
  <si>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</si>
  <si>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</si>
  <si>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</si>
  <si>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</si>
  <si>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</si>
  <si>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</si>
  <si>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</si>
  <si>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</si>
  <si>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</si>
  <si>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</si>
  <si>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</si>
  <si>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</si>
  <si>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</si>
  <si>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</si>
  <si>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</si>
  <si>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</si>
  <si>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</si>
  <si>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</si>
  <si>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</si>
  <si>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</si>
  <si>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</si>
  <si>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</si>
  <si>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</si>
  <si>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</si>
  <si>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</si>
  <si>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</si>
  <si>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</si>
  <si>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</si>
  <si>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</si>
  <si>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</si>
  <si>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</si>
  <si>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</si>
  <si>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</si>
  <si>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</si>
  <si>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</si>
  <si>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</si>
  <si>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</si>
  <si>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</si>
  <si>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</si>
  <si>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</si>
  <si>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</si>
  <si>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</si>
  <si>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</si>
  <si>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</si>
  <si>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</si>
  <si>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</si>
  <si>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</si>
  <si>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</si>
  <si>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</si>
  <si>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</si>
  <si>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</si>
  <si>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</si>
  <si>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</si>
  <si>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</si>
  <si>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</si>
  <si>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</si>
  <si>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</si>
  <si>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</si>
  <si>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</si>
  <si>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</si>
  <si>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</si>
  <si>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</si>
  <si>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</si>
  <si>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</si>
  <si>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</si>
  <si>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</si>
  <si>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</si>
  <si>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</si>
  <si>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</si>
  <si>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</si>
  <si>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</si>
  <si>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</si>
  <si>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</si>
  <si>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</si>
  <si>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</si>
  <si>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</si>
  <si>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</si>
  <si>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</si>
  <si>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</si>
  <si>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</si>
  <si>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</si>
  <si>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</si>
  <si>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</si>
  <si>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</si>
  <si>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</si>
  <si>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</si>
  <si>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</si>
  <si>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</si>
  <si>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</si>
  <si>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</si>
  <si>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</si>
  <si>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</si>
  <si>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</si>
  <si>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</si>
  <si>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</si>
  <si>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</si>
  <si>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</si>
  <si>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</si>
  <si>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</si>
  <si>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</si>
  <si>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</si>
  <si>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</si>
  <si>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</si>
  <si>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</si>
  <si>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</si>
  <si>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</si>
  <si>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</si>
  <si>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</si>
  <si>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</si>
  <si>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</si>
  <si>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</si>
  <si>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</si>
  <si>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</si>
  <si>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</si>
  <si>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</si>
  <si>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</si>
  <si>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</si>
  <si>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</si>
  <si>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</si>
  <si>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</si>
  <si>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</si>
  <si>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</si>
  <si>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</si>
  <si>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</si>
  <si>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</si>
  <si>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</si>
  <si>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</si>
  <si>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</si>
  <si>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</si>
  <si>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</si>
  <si>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</si>
  <si>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</si>
  <si>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</si>
  <si>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</si>
  <si>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</si>
  <si>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</si>
  <si>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</si>
  <si>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</si>
  <si>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</si>
  <si>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</si>
  <si>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</si>
  <si>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</si>
  <si>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</si>
  <si>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</si>
  <si>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</si>
  <si>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</si>
  <si>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</si>
  <si>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</si>
  <si>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</si>
  <si>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</si>
  <si>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</si>
  <si>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</si>
  <si>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</si>
  <si>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</si>
  <si>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</si>
  <si>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</si>
  <si>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</si>
  <si>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</si>
  <si>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</si>
  <si>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</si>
  <si>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</si>
  <si>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</si>
  <si>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</si>
  <si>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</si>
  <si>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</si>
  <si>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</si>
  <si>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</si>
  <si>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</si>
  <si>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</si>
  <si>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</si>
  <si>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</si>
  <si>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</si>
  <si>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</si>
  <si>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</si>
  <si>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</si>
  <si>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</si>
  <si>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</si>
  <si>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</si>
  <si>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</si>
  <si>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</si>
  <si>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</si>
  <si>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</si>
  <si>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</si>
  <si>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</si>
  <si>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</si>
  <si>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</si>
  <si>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</si>
  <si>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</si>
  <si>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</si>
  <si>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</si>
  <si>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</si>
  <si>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</si>
  <si>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</si>
  <si>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</si>
  <si>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</si>
  <si>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</si>
  <si>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</si>
  <si>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</si>
  <si>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</si>
  <si>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</si>
  <si>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</si>
  <si>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</si>
  <si>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</si>
  <si>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</si>
  <si>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</si>
  <si>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</si>
  <si>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</si>
  <si>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</si>
  <si>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</si>
  <si>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</si>
  <si>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</si>
  <si>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</si>
  <si>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</si>
  <si>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</si>
  <si>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</si>
  <si>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</si>
  <si>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</si>
  <si>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</si>
  <si>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</si>
  <si>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</si>
  <si>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</si>
  <si>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</si>
  <si>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</si>
  <si>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</si>
  <si>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</si>
  <si>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</si>
  <si>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</si>
  <si>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</si>
  <si>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</si>
  <si>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</si>
  <si>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</si>
  <si>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</si>
  <si>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</si>
  <si>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</si>
  <si>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</si>
  <si>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</si>
  <si>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</si>
  <si>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</si>
  <si>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</si>
  <si>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</si>
  <si>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</si>
  <si>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</si>
  <si>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</si>
  <si>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</si>
  <si>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</si>
  <si>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</si>
  <si>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</si>
  <si>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</si>
  <si>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</si>
  <si>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</si>
  <si>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</si>
  <si>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</si>
  <si>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</si>
  <si>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</si>
  <si>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</si>
  <si>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</si>
  <si>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</si>
  <si>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</si>
  <si>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</si>
  <si>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</si>
  <si>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</si>
  <si>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</si>
  <si>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</si>
  <si>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</si>
  <si>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</si>
  <si>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</si>
  <si>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</si>
  <si>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</si>
  <si>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</si>
  <si>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</si>
  <si>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</si>
  <si>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</si>
  <si>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</si>
  <si>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</si>
  <si>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</si>
  <si>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</si>
  <si>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</si>
  <si>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</si>
  <si>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</si>
  <si>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</si>
  <si>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</si>
  <si>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</si>
  <si>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</si>
  <si>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</si>
  <si>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</si>
  <si>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</si>
  <si>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</si>
  <si>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</si>
  <si>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</si>
  <si>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</si>
  <si>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</si>
  <si>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</si>
  <si>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</si>
  <si>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</si>
  <si>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</si>
  <si>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</si>
  <si>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</si>
  <si>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</si>
  <si>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</si>
  <si>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</si>
  <si>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</si>
  <si>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</si>
  <si>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</si>
  <si>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</si>
  <si>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</si>
  <si>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</si>
  <si>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</si>
  <si>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</si>
  <si>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</si>
  <si>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</si>
  <si>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</si>
  <si>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</si>
  <si>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</si>
  <si>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</si>
  <si>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</si>
  <si>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</si>
  <si>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</si>
  <si>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</si>
  <si>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</si>
  <si>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</si>
  <si>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</si>
  <si>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</si>
  <si>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</si>
  <si>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</si>
  <si>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</si>
  <si>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</si>
  <si>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</si>
  <si>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</si>
  <si>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</si>
  <si>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</si>
  <si>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</si>
  <si>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</si>
  <si>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</si>
  <si>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</si>
  <si>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</si>
  <si>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</si>
  <si>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</si>
  <si>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</si>
  <si>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</si>
  <si>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</si>
  <si>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</si>
  <si>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</si>
  <si>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</si>
  <si>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</si>
  <si>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</si>
  <si>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</si>
  <si>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</si>
  <si>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</si>
  <si>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</si>
  <si>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</si>
  <si>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</si>
  <si>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</si>
  <si>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</si>
  <si>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</si>
  <si>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</si>
  <si>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</si>
  <si>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</si>
  <si>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</si>
  <si>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</si>
  <si>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</si>
  <si>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</si>
  <si>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</si>
  <si>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</si>
  <si>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</si>
  <si>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</si>
  <si>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</si>
  <si>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</si>
  <si>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</si>
  <si>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</si>
  <si>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</si>
  <si>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</si>
  <si>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</si>
  <si>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</si>
  <si>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</si>
  <si>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</si>
  <si>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</si>
  <si>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</si>
  <si>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</si>
  <si>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</si>
  <si>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</si>
  <si>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</si>
  <si>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</si>
  <si>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</si>
  <si>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</si>
  <si>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</si>
  <si>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</si>
  <si>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</si>
  <si>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</si>
  <si>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</si>
  <si>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</si>
  <si>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</si>
  <si>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</si>
  <si>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</si>
  <si>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</si>
  <si>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</si>
  <si>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</si>
  <si>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</si>
  <si>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</si>
  <si>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</si>
  <si>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</si>
  <si>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</si>
  <si>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</si>
  <si>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</si>
  <si>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</si>
  <si>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</si>
  <si>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</si>
  <si>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</si>
  <si>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</si>
  <si>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</si>
  <si>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</si>
  <si>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</si>
  <si>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</si>
  <si>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</si>
  <si>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</si>
  <si>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</si>
  <si>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</si>
  <si>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</si>
  <si>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</si>
  <si>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</si>
  <si>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</si>
  <si>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</si>
  <si>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</si>
  <si>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</si>
  <si>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</si>
  <si>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</si>
  <si>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</si>
  <si>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</si>
  <si>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</si>
  <si>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</si>
  <si>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</si>
  <si>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</si>
  <si>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</si>
  <si>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</si>
  <si>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</si>
  <si>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</si>
  <si>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</si>
  <si>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</si>
  <si>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</si>
  <si>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</si>
  <si>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</si>
  <si>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</si>
  <si>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</si>
  <si>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</si>
  <si>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</si>
  <si>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</si>
  <si>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</si>
  <si>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</si>
  <si>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</si>
  <si>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</si>
  <si>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</si>
  <si>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</si>
  <si>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</si>
  <si>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</si>
  <si>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</si>
  <si>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</si>
  <si>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</si>
  <si>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</si>
  <si>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</si>
  <si>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</si>
  <si>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</si>
  <si>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</si>
  <si>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</si>
  <si>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</si>
  <si>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</si>
  <si>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</si>
  <si>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</si>
  <si>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</si>
  <si>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</si>
  <si>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</si>
  <si>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</si>
  <si>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</si>
  <si>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</si>
  <si>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</si>
  <si>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</si>
  <si>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</si>
  <si>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</si>
  <si>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</si>
  <si>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</si>
  <si>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</si>
  <si>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</si>
  <si>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</si>
  <si>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</si>
  <si>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</si>
  <si>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</si>
  <si>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</si>
  <si>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</si>
  <si>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</si>
  <si>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</si>
  <si>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</si>
  <si>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</si>
  <si>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</si>
  <si>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</si>
  <si>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</si>
  <si>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</si>
  <si>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</si>
  <si>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</si>
  <si>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</si>
  <si>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</si>
  <si>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</si>
  <si>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</si>
  <si>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</si>
  <si>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</si>
  <si>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</si>
  <si>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</si>
  <si>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</si>
  <si>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</si>
  <si>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</si>
  <si>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</si>
  <si>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</si>
  <si>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</si>
  <si>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</si>
  <si>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</si>
  <si>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</si>
  <si>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</si>
  <si>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</si>
  <si>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</si>
  <si>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</si>
  <si>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</si>
  <si>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</si>
  <si>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</si>
  <si>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</si>
  <si>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</si>
  <si>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</si>
  <si>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</si>
  <si>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</si>
  <si>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</si>
  <si>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</si>
  <si>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</si>
  <si>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</si>
  <si>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</si>
  <si>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</si>
  <si>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</si>
  <si>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</si>
  <si>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</si>
  <si>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</si>
  <si>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</si>
  <si>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</si>
  <si>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</si>
  <si>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</si>
  <si>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</si>
  <si>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</si>
  <si>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</si>
  <si>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</si>
  <si>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</si>
  <si>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</si>
  <si>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</si>
  <si>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</si>
  <si>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</si>
  <si>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</si>
  <si>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</si>
  <si>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</si>
  <si>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</si>
  <si>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</si>
  <si>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</si>
  <si>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</si>
  <si>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</si>
  <si>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</si>
  <si>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</si>
  <si>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</si>
  <si>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</si>
  <si>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</si>
  <si>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</si>
  <si>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</si>
  <si>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</si>
  <si>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</si>
  <si>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</si>
  <si>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</si>
  <si>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</si>
  <si>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</si>
  <si>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</si>
  <si>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</si>
  <si>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</si>
  <si>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</si>
  <si>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</si>
  <si>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</si>
  <si>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</si>
  <si>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</si>
  <si>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</si>
  <si>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</si>
  <si>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</si>
  <si>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</si>
  <si>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</si>
  <si>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</si>
  <si>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</si>
  <si>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</si>
  <si>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</si>
  <si>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</si>
  <si>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</si>
  <si>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</si>
  <si>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</si>
  <si>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</si>
  <si>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</si>
  <si>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</si>
  <si>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</si>
  <si>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</si>
  <si>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</si>
  <si>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</si>
  <si>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</si>
  <si>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</si>
  <si>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</si>
  <si>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</si>
  <si>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</si>
  <si>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</si>
  <si>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</si>
  <si>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</si>
  <si>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</si>
  <si>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</si>
  <si>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</si>
  <si>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</si>
  <si>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</si>
  <si>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</si>
  <si>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</si>
  <si>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</si>
  <si>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</si>
  <si>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</si>
  <si>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</si>
  <si>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</si>
  <si>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</si>
  <si>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</si>
  <si>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</si>
  <si>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</si>
  <si>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</si>
  <si>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</si>
  <si>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</si>
  <si>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</si>
  <si>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</si>
  <si>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</si>
  <si>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</si>
  <si>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</si>
  <si>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</si>
  <si>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</si>
  <si>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</si>
  <si>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</si>
  <si>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</si>
  <si>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</si>
  <si>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</si>
  <si>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</si>
  <si>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</si>
  <si>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</si>
  <si>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</si>
  <si>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</si>
  <si>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</si>
  <si>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</si>
  <si>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</si>
  <si>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</si>
  <si>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</si>
  <si>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</si>
  <si>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</si>
  <si>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</si>
  <si>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</si>
  <si>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</si>
  <si>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</si>
  <si>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</si>
  <si>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</si>
  <si>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</si>
  <si>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</si>
  <si>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</si>
  <si>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</si>
  <si>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</si>
  <si>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</si>
  <si>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</si>
  <si>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</si>
  <si>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</si>
  <si>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</si>
  <si>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</si>
  <si>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</si>
  <si>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</si>
  <si>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</si>
  <si>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</si>
  <si>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</si>
  <si>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</si>
  <si>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</si>
  <si>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</si>
  <si>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</si>
  <si>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</si>
  <si>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</si>
  <si>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</si>
  <si>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</si>
  <si>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</si>
  <si>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</si>
  <si>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</si>
  <si>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</si>
  <si>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</si>
  <si>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</si>
  <si>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</si>
  <si>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</si>
  <si>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</si>
  <si>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</si>
  <si>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</si>
  <si>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</si>
  <si>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</si>
  <si>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</si>
  <si>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</si>
  <si>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</si>
  <si>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</si>
  <si>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</si>
  <si>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</si>
  <si>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</si>
  <si>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</si>
  <si>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</si>
  <si>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</si>
  <si>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</si>
  <si>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</si>
  <si>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</si>
  <si>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</si>
  <si>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</si>
  <si>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</si>
  <si>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</si>
  <si>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</si>
  <si>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</si>
  <si>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</si>
  <si>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</si>
  <si>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</si>
  <si>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</si>
  <si>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</si>
  <si>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</si>
  <si>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</si>
  <si>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</si>
  <si>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</si>
  <si>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</si>
  <si>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</si>
  <si>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</si>
  <si>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</si>
  <si>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</si>
  <si>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</si>
  <si>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</si>
  <si>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</si>
  <si>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</si>
  <si>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</si>
  <si>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</si>
  <si>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</si>
  <si>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</si>
  <si>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</si>
  <si>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</si>
  <si>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</si>
  <si>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</si>
  <si>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</si>
  <si>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</si>
  <si>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</si>
  <si>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</si>
  <si>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</si>
  <si>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</si>
  <si>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</si>
  <si>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</si>
  <si>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</si>
  <si>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</si>
  <si>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</si>
  <si>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</si>
  <si>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</si>
  <si>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</si>
  <si>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</si>
  <si>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</si>
  <si>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</si>
  <si>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</si>
  <si>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</si>
  <si>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</si>
  <si>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</si>
  <si>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</si>
  <si>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</si>
  <si>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</si>
  <si>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</si>
  <si>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</si>
  <si>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</si>
  <si>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</si>
  <si>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</si>
  <si>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</si>
  <si>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</si>
  <si>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</si>
  <si>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</si>
  <si>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</si>
  <si>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</si>
  <si>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</si>
  <si>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</si>
  <si>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</si>
  <si>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</si>
  <si>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</si>
  <si>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</si>
  <si>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</si>
  <si>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</si>
  <si>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</si>
  <si>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</si>
  <si>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</si>
  <si>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</si>
  <si>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</si>
  <si>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</si>
  <si>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</si>
  <si>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</si>
  <si>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</si>
  <si>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</si>
  <si>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</si>
  <si>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</si>
  <si>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</si>
  <si>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</si>
  <si>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</si>
  <si>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</si>
  <si>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</si>
  <si>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</si>
  <si>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</si>
  <si>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</si>
  <si>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</si>
  <si>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</si>
  <si>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</si>
  <si>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</si>
  <si>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</si>
  <si>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</si>
  <si>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</si>
  <si>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</si>
  <si>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</si>
  <si>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</si>
  <si>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</si>
  <si>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</si>
  <si>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</si>
  <si>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</si>
  <si>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</si>
  <si>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</si>
  <si>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</si>
  <si>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</si>
  <si>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</si>
  <si>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</si>
  <si>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</si>
  <si>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</si>
  <si>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</si>
  <si>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</si>
  <si>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</si>
  <si>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</si>
  <si>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</si>
  <si>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</si>
  <si>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</si>
  <si>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</si>
  <si>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</si>
  <si>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</si>
  <si>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</si>
  <si>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</si>
  <si>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</si>
  <si>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</si>
  <si>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</si>
  <si>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</si>
  <si>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</si>
  <si>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</si>
  <si>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</si>
  <si>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</si>
  <si>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</si>
  <si>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</si>
  <si>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</si>
  <si>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</si>
  <si>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</si>
  <si>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</si>
  <si>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</si>
  <si>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</si>
  <si>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</si>
  <si>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</si>
  <si>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</si>
  <si>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</si>
  <si>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</si>
  <si>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</si>
  <si>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</si>
  <si>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</si>
  <si>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</si>
  <si>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</si>
  <si>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</si>
  <si>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</si>
  <si>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</si>
  <si>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</si>
  <si>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</si>
  <si>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</si>
  <si>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</si>
  <si>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</si>
  <si>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</si>
  <si>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</si>
  <si>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</si>
  <si>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</si>
  <si>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</si>
  <si>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</si>
  <si>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</si>
  <si>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</si>
  <si>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</si>
  <si>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</si>
  <si>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</si>
  <si>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</si>
  <si>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</si>
  <si>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</si>
  <si>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</si>
  <si>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</si>
  <si>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</si>
  <si>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</si>
  <si>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</si>
  <si>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</si>
  <si>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</si>
  <si>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</si>
  <si>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</si>
  <si>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</si>
  <si>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</si>
  <si>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</si>
  <si>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</si>
  <si>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</si>
  <si>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</si>
  <si>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</si>
  <si>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</si>
  <si>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</si>
  <si>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</si>
  <si>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</si>
  <si>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</si>
  <si>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</si>
  <si>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</si>
  <si>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</si>
  <si>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</si>
  <si>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</si>
  <si>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</si>
  <si>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</si>
  <si>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</si>
  <si>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</si>
  <si>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</si>
  <si>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</si>
  <si>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</si>
  <si>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</si>
  <si>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</si>
  <si>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</si>
  <si>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</si>
  <si>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</si>
  <si>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</si>
  <si>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</si>
  <si>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</si>
  <si>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</si>
  <si>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</si>
  <si>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</si>
  <si>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</si>
  <si>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</si>
  <si>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</si>
  <si>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</si>
  <si>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</si>
  <si>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</si>
  <si>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</si>
  <si>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</si>
  <si>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</si>
  <si>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</si>
  <si>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</si>
  <si>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</si>
  <si>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</si>
  <si>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</si>
  <si>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</si>
  <si>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</si>
  <si>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</si>
  <si>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</si>
  <si>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</si>
  <si>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</si>
  <si>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</si>
  <si>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</si>
  <si>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</si>
  <si>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</si>
  <si>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</si>
  <si>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</si>
  <si>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</si>
  <si>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</si>
  <si>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</si>
  <si>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</si>
  <si>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</si>
  <si>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</si>
  <si>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</si>
  <si>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</si>
  <si>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</si>
  <si>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</si>
  <si>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</si>
  <si>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</si>
  <si>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</si>
  <si>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</si>
  <si>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</si>
  <si>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</si>
  <si>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</si>
  <si>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</si>
  <si>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</si>
  <si>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</si>
  <si>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</si>
  <si>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</si>
  <si>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</si>
  <si>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</si>
  <si>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</si>
  <si>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</si>
  <si>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</si>
  <si>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</si>
  <si>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</si>
  <si>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</si>
  <si>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</si>
  <si>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</si>
  <si>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</si>
  <si>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</si>
  <si>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</si>
  <si>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</si>
  <si>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</si>
  <si>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</si>
  <si>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</si>
  <si>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</si>
  <si>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</si>
  <si>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</si>
  <si>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</si>
  <si>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</si>
  <si>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</si>
  <si>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</si>
  <si>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</si>
  <si>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</si>
  <si>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</si>
  <si>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</si>
  <si>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</si>
  <si>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</si>
  <si>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</si>
  <si>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</si>
  <si>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</si>
  <si>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</si>
  <si>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</si>
  <si>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</si>
  <si>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</si>
  <si>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</si>
  <si>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</si>
  <si>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</si>
  <si>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</si>
  <si>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</si>
  <si>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</si>
  <si>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</si>
  <si>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</si>
  <si>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</si>
  <si>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</si>
  <si>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</si>
  <si>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</si>
  <si>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</si>
  <si>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</si>
  <si>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</si>
  <si>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</si>
  <si>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</si>
  <si>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</si>
  <si>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</si>
  <si>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</si>
  <si>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</si>
  <si>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</si>
  <si>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</si>
  <si>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</si>
  <si>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</si>
  <si>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</si>
  <si>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</si>
  <si>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</si>
  <si>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</si>
  <si>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</si>
  <si>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</si>
  <si>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</si>
  <si>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</si>
  <si>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</si>
  <si>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</si>
  <si>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</si>
  <si>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</si>
  <si>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</si>
  <si>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</si>
  <si>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</si>
  <si>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</si>
  <si>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</si>
  <si>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</si>
  <si>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</si>
  <si>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</si>
  <si>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</si>
  <si>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</si>
  <si>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</si>
  <si>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</si>
  <si>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</si>
  <si>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</si>
  <si>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</si>
  <si>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</si>
  <si>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</si>
  <si>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</si>
  <si>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</si>
  <si>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</si>
  <si>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</si>
  <si>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</si>
  <si>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</si>
  <si>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</si>
  <si>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</si>
  <si>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</si>
  <si>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</si>
  <si>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</si>
  <si>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</si>
  <si>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</si>
  <si>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</si>
  <si>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</si>
  <si>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</si>
  <si>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</si>
  <si>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</si>
  <si>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</si>
  <si>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</si>
  <si>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</si>
  <si>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</si>
  <si>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</si>
  <si>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</si>
  <si>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</si>
  <si>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</si>
  <si>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</si>
  <si>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</si>
  <si>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</si>
  <si>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</si>
  <si>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</si>
  <si>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</si>
  <si>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</si>
  <si>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</si>
  <si>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</si>
  <si>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</si>
  <si>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</si>
  <si>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</si>
  <si>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</si>
  <si>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</si>
  <si>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</si>
  <si>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</si>
  <si>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</si>
  <si>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</si>
  <si>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</si>
  <si>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</si>
  <si>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</si>
  <si>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</si>
  <si>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</si>
  <si>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</si>
  <si>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</si>
  <si>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</si>
  <si>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</si>
  <si>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</si>
  <si>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</si>
  <si>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</si>
  <si>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</si>
  <si>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</si>
  <si>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</si>
  <si>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</si>
  <si>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</si>
  <si>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</si>
  <si>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</si>
  <si>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</si>
  <si>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</si>
  <si>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</si>
  <si>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</si>
  <si>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</si>
  <si>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</si>
  <si>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</si>
  <si>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</si>
  <si>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</si>
  <si>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</si>
  <si>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</si>
  <si>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</si>
  <si>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</si>
  <si>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</si>
  <si>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</si>
  <si>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</si>
  <si>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</si>
  <si>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</si>
  <si>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</si>
  <si>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</si>
  <si>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</si>
  <si>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</si>
  <si>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</si>
  <si>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</si>
  <si>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</si>
  <si>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</si>
  <si>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</si>
  <si>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</si>
  <si>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</si>
  <si>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</si>
  <si>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</si>
  <si>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</si>
  <si>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</si>
  <si>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</si>
  <si>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</si>
  <si>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</si>
  <si>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</si>
  <si>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</si>
  <si>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</si>
  <si>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</si>
  <si>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</si>
  <si>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</si>
  <si>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</si>
  <si>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</si>
  <si>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</si>
  <si>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</si>
  <si>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</si>
  <si>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</si>
  <si>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</si>
  <si>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</si>
  <si>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</si>
  <si>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</si>
  <si>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</si>
  <si>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</si>
  <si>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</si>
  <si>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</si>
  <si>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</si>
  <si>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</si>
  <si>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</si>
  <si>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</si>
  <si>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</si>
  <si>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</si>
  <si>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</si>
  <si>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</si>
  <si>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</si>
  <si>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</si>
  <si>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</si>
  <si>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</si>
  <si>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</si>
  <si>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</si>
  <si>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</si>
  <si>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</si>
  <si>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</si>
  <si>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</si>
  <si>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</si>
  <si>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</si>
  <si>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</si>
  <si>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</si>
  <si>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</si>
  <si>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</si>
  <si>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</si>
  <si>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</si>
  <si>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</si>
  <si>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</si>
  <si>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</si>
  <si>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</si>
  <si>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</si>
  <si>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</si>
  <si>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</si>
  <si>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</si>
  <si>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</si>
  <si>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</si>
  <si>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</si>
  <si>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</si>
  <si>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</si>
  <si>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</si>
  <si>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</si>
  <si>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</si>
  <si>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</si>
  <si>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</si>
  <si>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</si>
  <si>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</si>
  <si>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</si>
  <si>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</si>
  <si>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</si>
  <si>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</si>
  <si>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</si>
  <si>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</si>
  <si>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</si>
  <si>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</si>
  <si>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</si>
  <si>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</si>
  <si>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</si>
  <si>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</si>
  <si>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</si>
  <si>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</si>
  <si>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</si>
  <si>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</si>
  <si>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</si>
  <si>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</si>
  <si>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</si>
  <si>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</si>
  <si>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</si>
  <si>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</si>
  <si>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</si>
  <si>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</si>
  <si>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</si>
  <si>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</si>
  <si>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</si>
  <si>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</si>
  <si>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</si>
  <si>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</si>
  <si>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</si>
  <si>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</si>
  <si>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</si>
  <si>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</si>
  <si>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</si>
  <si>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</si>
  <si>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</si>
  <si>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</si>
  <si>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</si>
  <si>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</si>
  <si>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</si>
  <si>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</si>
  <si>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</si>
  <si>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</si>
  <si>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</si>
  <si>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</si>
  <si>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</si>
  <si>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</si>
  <si>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</si>
  <si>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</si>
  <si>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</si>
  <si>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</si>
  <si>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</si>
  <si>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</si>
  <si>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</si>
  <si>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</si>
  <si>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</si>
  <si>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</si>
  <si>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</si>
  <si>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</si>
  <si>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</si>
  <si>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</si>
  <si>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</si>
  <si>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</si>
  <si>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</si>
  <si>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</si>
  <si>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</si>
  <si>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</si>
  <si>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</si>
  <si>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</si>
  <si>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</si>
  <si>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</si>
  <si>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</si>
  <si>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</si>
  <si>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</si>
  <si>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</si>
  <si>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</si>
  <si>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</si>
  <si>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</si>
  <si>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</si>
  <si>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</si>
  <si>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</si>
  <si>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</si>
  <si>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</si>
  <si>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</si>
  <si>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</si>
  <si>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</si>
  <si>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</si>
  <si>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</si>
  <si>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</si>
  <si>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</si>
  <si>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</si>
  <si>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</si>
  <si>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</si>
  <si>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</si>
  <si>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</si>
  <si>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</si>
  <si>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</si>
  <si>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</si>
  <si>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</si>
  <si>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</si>
  <si>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</si>
  <si>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</si>
  <si>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</si>
  <si>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</si>
  <si>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</si>
  <si>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</si>
  <si>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</si>
  <si>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</si>
  <si>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</si>
  <si>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</si>
  <si>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</si>
  <si>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</si>
  <si>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</si>
  <si>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</si>
  <si>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</si>
  <si>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</si>
  <si>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</si>
  <si>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</si>
  <si>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</si>
  <si>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</si>
  <si>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</si>
  <si>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</si>
  <si>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</si>
  <si>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</si>
  <si>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</si>
  <si>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</si>
  <si>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</si>
  <si>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</si>
  <si>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</si>
  <si>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</si>
  <si>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</si>
  <si>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</si>
  <si>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</si>
  <si>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</si>
  <si>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</si>
  <si>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</si>
  <si>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</si>
  <si>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</si>
  <si>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</si>
  <si>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</si>
  <si>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</si>
  <si>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</si>
  <si>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</si>
  <si>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</si>
  <si>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</si>
  <si>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</si>
  <si>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</si>
  <si>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</si>
  <si>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</si>
  <si>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</si>
  <si>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</si>
  <si>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</si>
  <si>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</si>
  <si>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</si>
  <si>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</si>
  <si>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</si>
  <si>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</si>
  <si>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</si>
  <si>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</si>
  <si>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</si>
  <si>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</si>
  <si>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</si>
  <si>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</si>
  <si>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</si>
  <si>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</si>
  <si>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</si>
  <si>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</si>
  <si>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</si>
  <si>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</si>
  <si>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</si>
  <si>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</si>
  <si>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</si>
  <si>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</si>
  <si>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</si>
  <si>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</si>
  <si>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</si>
  <si>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</si>
  <si>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</si>
  <si>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</si>
  <si>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</si>
  <si>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</si>
  <si>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</si>
  <si>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</si>
  <si>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</si>
  <si>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</si>
  <si>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</si>
  <si>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</si>
  <si>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</si>
  <si>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</si>
  <si>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</si>
  <si>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</si>
  <si>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</si>
  <si>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</si>
  <si>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</si>
  <si>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</si>
  <si>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</si>
  <si>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</si>
  <si>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</si>
  <si>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</si>
  <si>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</si>
  <si>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</si>
  <si>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</si>
  <si>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</si>
  <si>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</si>
  <si>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</si>
  <si>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</si>
  <si>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</si>
  <si>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</si>
  <si>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</si>
  <si>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</si>
  <si>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</si>
  <si>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</si>
  <si>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</si>
  <si>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</si>
  <si>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</si>
  <si>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</si>
  <si>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</si>
  <si>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</si>
  <si>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</si>
  <si>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</si>
  <si>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</si>
  <si>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</si>
  <si>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</si>
  <si>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</si>
  <si>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</si>
  <si>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</si>
  <si>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</si>
  <si>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</si>
  <si>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</si>
  <si>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</si>
  <si>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</si>
  <si>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</si>
  <si>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</si>
  <si>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</si>
  <si>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</si>
  <si>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</si>
  <si>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</si>
  <si>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</si>
  <si>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</si>
  <si>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</si>
  <si>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</si>
  <si>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</si>
  <si>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</si>
  <si>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</si>
  <si>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</si>
  <si>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</si>
  <si>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</si>
  <si>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</si>
  <si>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</si>
  <si>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</si>
  <si>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</si>
  <si>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</si>
  <si>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</si>
  <si>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</si>
  <si>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</si>
  <si>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</si>
  <si>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</si>
  <si>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</si>
  <si>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</si>
  <si>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</si>
  <si>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</si>
  <si>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</si>
  <si>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</si>
  <si>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</si>
  <si>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</si>
  <si>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</si>
  <si>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</si>
  <si>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</si>
  <si>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</si>
  <si>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</si>
  <si>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</si>
  <si>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</si>
  <si>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</si>
  <si>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</si>
  <si>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</si>
  <si>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</si>
  <si>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</si>
  <si>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</si>
  <si>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</si>
  <si>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</si>
  <si>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</si>
  <si>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</si>
  <si>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</si>
  <si>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</si>
  <si>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</si>
  <si>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</si>
  <si>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</si>
  <si>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</si>
  <si>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</si>
  <si>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</si>
  <si>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</si>
  <si>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</si>
  <si>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</si>
  <si>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</si>
  <si>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</si>
  <si>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</si>
  <si>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</si>
  <si>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</si>
  <si>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</si>
  <si>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</si>
  <si>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</si>
  <si>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</si>
  <si>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</si>
  <si>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</si>
  <si>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</si>
  <si>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</si>
  <si>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</si>
  <si>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</si>
  <si>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</si>
  <si>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</si>
  <si>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</si>
  <si>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</si>
  <si>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</si>
  <si>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</si>
  <si>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</si>
  <si>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</si>
  <si>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</si>
  <si>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</si>
  <si>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</si>
  <si>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</si>
  <si>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</si>
  <si>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</si>
  <si>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</si>
  <si>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</si>
  <si>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</si>
  <si>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</si>
  <si>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</si>
  <si>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</si>
  <si>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</si>
  <si>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</si>
  <si>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</si>
  <si>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</si>
  <si>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</si>
  <si>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</si>
  <si>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</si>
  <si>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</si>
  <si>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</si>
  <si>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</si>
  <si>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</si>
  <si>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</si>
  <si>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</si>
  <si>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</si>
  <si>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</si>
  <si>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</si>
  <si>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</si>
  <si>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</si>
  <si>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</si>
  <si>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</si>
  <si>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</si>
  <si>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</si>
  <si>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</si>
  <si>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</si>
  <si>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</si>
  <si>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</si>
  <si>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</si>
  <si>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</si>
  <si>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</si>
  <si>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</si>
  <si>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</si>
  <si>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</si>
  <si>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</si>
  <si>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</si>
  <si>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</si>
  <si>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</si>
  <si>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</si>
  <si>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</si>
  <si>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</si>
  <si>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</si>
  <si>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</si>
  <si>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</si>
  <si>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</si>
  <si>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</si>
  <si>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</si>
  <si>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</si>
  <si>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</si>
  <si>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</si>
  <si>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</si>
  <si>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</si>
  <si>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</si>
  <si>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</si>
  <si>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</si>
  <si>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</si>
  <si>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</si>
  <si>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</si>
  <si>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</si>
  <si>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</si>
  <si>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</si>
  <si>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</si>
  <si>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</si>
  <si>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</si>
  <si>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</si>
  <si>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</si>
  <si>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</si>
  <si>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</si>
  <si>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</si>
  <si>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</si>
  <si>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</si>
  <si>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</si>
  <si>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</si>
  <si>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</si>
  <si>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</si>
  <si>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</si>
  <si>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</si>
  <si>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</si>
  <si>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</si>
  <si>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</si>
  <si>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</si>
  <si>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</si>
  <si>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</si>
  <si>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</si>
  <si>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</si>
  <si>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</si>
  <si>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</si>
  <si>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</si>
  <si>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</si>
  <si>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</si>
  <si>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</si>
  <si>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</si>
  <si>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</si>
  <si>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</si>
  <si>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</si>
  <si>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</si>
  <si>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</si>
  <si>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</si>
  <si>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</si>
  <si>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</si>
  <si>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</si>
  <si>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</si>
  <si>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</si>
  <si>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</si>
  <si>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</si>
  <si>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</si>
  <si>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</si>
  <si>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</si>
  <si>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</si>
  <si>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</si>
  <si>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</si>
  <si>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</si>
  <si>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</si>
  <si>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</si>
  <si>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</si>
  <si>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</si>
  <si>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</si>
  <si>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</si>
  <si>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</si>
  <si>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</si>
  <si>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</si>
  <si>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</si>
  <si>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</si>
  <si>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</si>
  <si>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</si>
  <si>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</si>
  <si>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</si>
  <si>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</si>
  <si>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</si>
  <si>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</si>
  <si>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</si>
  <si>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</si>
  <si>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</si>
  <si>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</si>
  <si>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</si>
  <si>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</si>
  <si>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</si>
  <si>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</si>
  <si>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</si>
  <si>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</si>
  <si>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</si>
  <si>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</si>
  <si>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</si>
  <si>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</si>
  <si>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</si>
  <si>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</si>
  <si>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</si>
  <si>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</si>
  <si>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</si>
  <si>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</si>
  <si>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</si>
  <si>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</si>
  <si>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</si>
  <si>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</si>
  <si>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</si>
  <si>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</si>
  <si>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</si>
  <si>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</si>
  <si>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</si>
  <si>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</si>
  <si>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</si>
  <si>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</si>
  <si>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</si>
  <si>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</si>
  <si>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</si>
  <si>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</si>
  <si>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</si>
  <si>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</si>
  <si>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</si>
  <si>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</si>
  <si>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</si>
  <si>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</si>
  <si>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</si>
  <si>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</si>
  <si>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</si>
  <si>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</si>
  <si>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</si>
  <si>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</si>
  <si>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</si>
  <si>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</si>
  <si>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</si>
  <si>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</si>
  <si>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</si>
  <si>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</si>
  <si>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</si>
  <si>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</si>
  <si>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</si>
  <si>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</si>
  <si>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</si>
  <si>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</si>
  <si>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</si>
  <si>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</si>
  <si>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</si>
  <si>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</si>
  <si>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</si>
  <si>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</si>
  <si>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</si>
  <si>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</si>
  <si>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</si>
  <si>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</si>
  <si>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</si>
  <si>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</si>
  <si>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</si>
  <si>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</si>
  <si>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</si>
  <si>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</si>
  <si>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</si>
  <si>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</si>
  <si>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</si>
  <si>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</si>
  <si>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</si>
  <si>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</si>
  <si>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</si>
  <si>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</si>
  <si>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</si>
  <si>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</si>
  <si>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</si>
  <si>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</si>
  <si>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</si>
  <si>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</si>
  <si>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</si>
  <si>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</si>
  <si>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</si>
  <si>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</si>
  <si>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</si>
  <si>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</si>
  <si>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</si>
  <si>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</si>
  <si>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</si>
  <si>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</si>
  <si>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</si>
  <si>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</si>
  <si>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</si>
  <si>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</si>
  <si>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</si>
  <si>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</si>
  <si>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</si>
  <si>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</si>
  <si>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</si>
  <si>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</si>
  <si>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</si>
  <si>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</si>
  <si>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</si>
  <si>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</si>
  <si>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</si>
  <si>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</si>
  <si>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</si>
  <si>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</si>
  <si>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</si>
  <si>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</si>
  <si>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</si>
  <si>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</si>
  <si>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</si>
  <si>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</si>
  <si>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</si>
  <si>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</si>
  <si>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</si>
  <si>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</si>
  <si>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</si>
  <si>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</si>
  <si>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</si>
  <si>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</si>
  <si>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</si>
  <si>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</si>
  <si>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</si>
  <si>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</si>
  <si>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</si>
  <si>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</si>
  <si>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</si>
  <si>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</si>
  <si>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</si>
  <si>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</si>
  <si>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</si>
  <si>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</si>
  <si>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</si>
  <si>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</si>
  <si>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</si>
  <si>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</si>
  <si>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</si>
  <si>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</si>
  <si>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</si>
  <si>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</si>
  <si>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</si>
  <si>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</si>
  <si>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</si>
  <si>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</si>
  <si>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</si>
  <si>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</si>
  <si>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</si>
  <si>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</si>
  <si>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</si>
  <si>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</si>
  <si>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</si>
  <si>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</si>
  <si>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</si>
  <si>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</si>
  <si>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</si>
  <si>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</si>
  <si>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</si>
  <si>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</si>
  <si>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</si>
  <si>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</si>
  <si>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</si>
  <si>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</si>
  <si>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</si>
  <si>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</si>
  <si>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</si>
  <si>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</si>
  <si>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</si>
  <si>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</si>
  <si>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</si>
  <si>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</si>
  <si>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</si>
  <si>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</si>
  <si>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</si>
  <si>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</si>
  <si>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</si>
  <si>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</si>
  <si>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</si>
  <si>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</si>
  <si>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</si>
  <si>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</si>
  <si>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</si>
  <si>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</si>
  <si>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</si>
  <si>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</si>
  <si>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</si>
  <si>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</si>
  <si>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</si>
  <si>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</si>
  <si>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</si>
  <si>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</si>
  <si>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</si>
  <si>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</si>
  <si>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</si>
  <si>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</si>
  <si>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</si>
  <si>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</si>
  <si>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</si>
  <si>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</si>
  <si>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</si>
  <si>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</si>
  <si>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</si>
  <si>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</si>
  <si>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</si>
  <si>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</si>
  <si>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</si>
  <si>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</si>
  <si>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</si>
  <si>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</si>
  <si>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</si>
  <si>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</si>
  <si>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</si>
  <si>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</si>
  <si>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</si>
  <si>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</si>
  <si>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</si>
  <si>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</si>
  <si>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</si>
  <si>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</si>
  <si>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</si>
  <si>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</si>
  <si>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</si>
  <si>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</si>
  <si>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</si>
  <si>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</si>
  <si>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</si>
  <si>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</si>
  <si>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</si>
  <si>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</si>
  <si>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</si>
  <si>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</si>
  <si>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</si>
  <si>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</si>
  <si>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</si>
  <si>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</si>
  <si>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</si>
  <si>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</si>
  <si>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</si>
  <si>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</si>
  <si>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</si>
  <si>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</si>
  <si>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</si>
  <si>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</si>
  <si>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</si>
  <si>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</si>
  <si>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</si>
  <si>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</si>
  <si>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</si>
  <si>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</si>
  <si>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</si>
  <si>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</si>
  <si>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</si>
  <si>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</si>
  <si>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</si>
  <si>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</si>
  <si>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</si>
  <si>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</si>
  <si>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</si>
  <si>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</si>
  <si>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</si>
  <si>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</si>
  <si>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</si>
  <si>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</si>
  <si>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</si>
  <si>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</si>
  <si>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</si>
  <si>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</si>
  <si>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</si>
  <si>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</si>
  <si>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</si>
  <si>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</si>
  <si>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</si>
  <si>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</si>
  <si>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</si>
  <si>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</si>
  <si>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</si>
  <si>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</si>
  <si>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</si>
  <si>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</si>
  <si>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</si>
  <si>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</si>
  <si>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</si>
  <si>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</si>
  <si>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</si>
  <si>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</si>
  <si>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</si>
  <si>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</si>
  <si>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</si>
  <si>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</si>
  <si>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</si>
  <si>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</si>
  <si>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</si>
  <si>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</si>
  <si>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</si>
  <si>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</si>
  <si>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</si>
  <si>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</si>
  <si>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</si>
  <si>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</si>
  <si>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</si>
  <si>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</si>
  <si>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</si>
  <si>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</si>
  <si>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</si>
  <si>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</si>
  <si>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</si>
  <si>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</si>
  <si>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</si>
  <si>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</si>
  <si>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</si>
  <si>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</si>
  <si>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</si>
  <si>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</si>
  <si>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</si>
  <si>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</si>
  <si>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</si>
  <si>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</si>
  <si>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</si>
  <si>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</si>
  <si>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</si>
  <si>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</si>
  <si>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</si>
  <si>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</si>
  <si>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</si>
  <si>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</si>
  <si>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</si>
  <si>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</si>
  <si>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</si>
  <si>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</si>
  <si>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</si>
  <si>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</si>
  <si>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</si>
  <si>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</si>
  <si>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</si>
  <si>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</si>
  <si>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</si>
  <si>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</si>
  <si>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</si>
  <si>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</si>
  <si>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</si>
  <si>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</si>
  <si>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</si>
  <si>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</si>
  <si>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</si>
  <si>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</si>
  <si>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</si>
  <si>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</si>
  <si>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</si>
  <si>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</si>
  <si>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</si>
  <si>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</si>
  <si>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</si>
  <si>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</si>
  <si>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</si>
  <si>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</si>
  <si>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</si>
  <si>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</si>
  <si>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</si>
  <si>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</si>
  <si>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</si>
  <si>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</si>
  <si>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</si>
  <si>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</si>
  <si>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</si>
  <si>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</si>
  <si>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</si>
  <si>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</si>
  <si>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</si>
  <si>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</si>
  <si>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</si>
  <si>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</si>
  <si>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</si>
  <si>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</si>
  <si>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</si>
  <si>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</si>
  <si>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</si>
  <si>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</si>
  <si>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</si>
  <si>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</si>
  <si>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</si>
  <si>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</si>
  <si>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</si>
  <si>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</si>
  <si>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</si>
  <si>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</si>
  <si>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</si>
  <si>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</si>
  <si>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</si>
  <si>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</si>
  <si>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</si>
  <si>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</si>
  <si>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</si>
  <si>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</si>
  <si>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</si>
  <si>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</si>
  <si>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</si>
  <si>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</si>
  <si>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</si>
  <si>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</si>
  <si>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</si>
  <si>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</si>
  <si>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</si>
  <si>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</si>
  <si>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</si>
  <si>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</si>
  <si>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</si>
  <si>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</si>
  <si>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</si>
  <si>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</si>
  <si>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</si>
  <si>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</si>
  <si>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</si>
  <si>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</si>
  <si>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</si>
  <si>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</si>
  <si>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</si>
  <si>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</si>
  <si>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</si>
  <si>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</si>
  <si>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</si>
  <si>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</si>
  <si>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</si>
  <si>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</si>
  <si>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</si>
  <si>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</si>
  <si>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</si>
  <si>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</si>
  <si>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</si>
  <si>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</si>
  <si>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</si>
  <si>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</si>
  <si>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</si>
  <si>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</si>
  <si>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</si>
  <si>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</si>
  <si>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</si>
  <si>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</si>
  <si>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</si>
  <si>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</si>
  <si>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</si>
  <si>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</si>
  <si>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</si>
  <si>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</si>
  <si>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</si>
  <si>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</si>
  <si>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</si>
  <si>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</si>
  <si>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</si>
  <si>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</si>
  <si>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</si>
  <si>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</si>
  <si>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</si>
  <si>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</si>
  <si>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</si>
  <si>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</si>
  <si>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</si>
  <si>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</si>
  <si>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</si>
  <si>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</si>
  <si>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</si>
  <si>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</si>
  <si>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</si>
  <si>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</si>
  <si>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</si>
  <si>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</si>
  <si>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</si>
  <si>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</si>
  <si>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</si>
  <si>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</si>
  <si>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</si>
  <si>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</si>
  <si>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</si>
  <si>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</si>
  <si>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</si>
  <si>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</si>
  <si>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</si>
  <si>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</si>
  <si>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</si>
  <si>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</si>
  <si>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</si>
  <si>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</si>
  <si>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</si>
  <si>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</si>
  <si>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</si>
  <si>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</si>
  <si>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</si>
  <si>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</si>
  <si>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</si>
  <si>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</si>
  <si>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</si>
  <si>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</si>
  <si>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</si>
  <si>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</si>
  <si>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</si>
  <si>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</si>
  <si>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</si>
  <si>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</si>
  <si>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</si>
  <si>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</si>
  <si>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</si>
  <si>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</si>
  <si>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</si>
  <si>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</si>
  <si>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</si>
  <si>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</si>
  <si>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</si>
  <si>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</si>
  <si>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</si>
  <si>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</si>
  <si>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</si>
  <si>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</si>
  <si>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</si>
  <si>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</si>
  <si>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</si>
  <si>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</si>
  <si>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</si>
  <si>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</si>
  <si>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</si>
  <si>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</si>
  <si>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</si>
  <si>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</si>
  <si>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</si>
  <si>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</si>
  <si>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</si>
  <si>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</si>
  <si>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</si>
  <si>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</si>
  <si>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</si>
  <si>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</si>
  <si>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</si>
  <si>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</si>
  <si>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</si>
  <si>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</si>
  <si>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</si>
  <si>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</si>
  <si>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</si>
  <si>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</si>
  <si>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</si>
  <si>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</si>
  <si>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</si>
  <si>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</si>
  <si>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</si>
  <si>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</si>
  <si>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</si>
  <si>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</si>
  <si>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</si>
  <si>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</si>
  <si>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</si>
  <si>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</si>
  <si>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</si>
  <si>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</si>
  <si>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</si>
  <si>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</si>
  <si>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</si>
  <si>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</si>
  <si>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</si>
  <si>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</si>
  <si>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</si>
  <si>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</si>
  <si>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</si>
  <si>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</si>
  <si>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</si>
  <si>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</si>
  <si>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</si>
  <si>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</si>
  <si>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</si>
  <si>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</si>
  <si>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</si>
  <si>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</si>
  <si>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</si>
  <si>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</si>
  <si>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</si>
  <si>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</si>
  <si>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</si>
  <si>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</si>
  <si>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</si>
  <si>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</si>
  <si>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</si>
  <si>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</si>
  <si>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</si>
  <si>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</si>
  <si>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</si>
  <si>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</si>
  <si>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</si>
  <si>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</si>
  <si>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</si>
  <si>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</si>
  <si>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</si>
  <si>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</si>
  <si>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</si>
  <si>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</si>
  <si>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</si>
  <si>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</si>
  <si>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</si>
  <si>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</si>
  <si>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</si>
  <si>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</si>
  <si>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</si>
  <si>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</si>
  <si>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</si>
  <si>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</si>
  <si>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</si>
  <si>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</si>
  <si>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</si>
  <si>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</si>
  <si>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</si>
  <si>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</si>
  <si>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</si>
  <si>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</si>
  <si>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</si>
  <si>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</si>
  <si>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</si>
  <si>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</si>
  <si>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</si>
  <si>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</si>
  <si>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</si>
  <si>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</si>
  <si>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</si>
  <si>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</si>
  <si>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</si>
  <si>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</si>
  <si>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</si>
  <si>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</si>
  <si>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</si>
  <si>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</si>
  <si>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</si>
  <si>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</si>
  <si>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</si>
  <si>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</si>
  <si>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</si>
  <si>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</si>
  <si>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</si>
  <si>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</si>
  <si>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</si>
  <si>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</si>
  <si>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</si>
  <si>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</si>
  <si>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</si>
  <si>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</si>
  <si>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</si>
  <si>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</si>
  <si>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</si>
  <si>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</si>
  <si>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</si>
  <si>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</si>
  <si>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</si>
  <si>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</si>
  <si>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</si>
  <si>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</si>
  <si>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</si>
  <si>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</si>
  <si>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</si>
  <si>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</si>
  <si>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</si>
  <si>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</si>
  <si>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</si>
  <si>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</si>
  <si>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</si>
  <si>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</si>
  <si>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</si>
  <si>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</si>
  <si>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</si>
  <si>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</si>
  <si>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</si>
  <si>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</si>
  <si>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</si>
  <si>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</si>
  <si>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</si>
  <si>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</si>
  <si>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</si>
  <si>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</si>
  <si>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</si>
  <si>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</si>
  <si>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</si>
  <si>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</si>
  <si>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</si>
  <si>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</si>
  <si>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</si>
  <si>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</si>
  <si>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</si>
  <si>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</si>
  <si>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</si>
  <si>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</si>
  <si>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</si>
  <si>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</si>
  <si>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</si>
  <si>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</si>
  <si>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</si>
  <si>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</si>
  <si>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</si>
  <si>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</si>
  <si>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</si>
  <si>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</si>
  <si>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</si>
  <si>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</si>
  <si>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</si>
  <si>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</si>
  <si>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</si>
  <si>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</si>
  <si>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</si>
  <si>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</si>
  <si>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</si>
  <si>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</si>
  <si>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</si>
  <si>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</si>
  <si>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</si>
  <si>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</si>
  <si>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</si>
  <si>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</si>
  <si>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</si>
  <si>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</si>
  <si>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</si>
  <si>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</si>
  <si>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</si>
  <si>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</si>
  <si>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</si>
  <si>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</si>
  <si>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</si>
  <si>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</si>
  <si>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</si>
  <si>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</si>
  <si>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</si>
  <si>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</si>
  <si>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</si>
  <si>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</si>
  <si>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</si>
  <si>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</si>
  <si>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</si>
  <si>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</si>
  <si>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</si>
  <si>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</si>
  <si>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</si>
  <si>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</si>
  <si>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</si>
  <si>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</si>
  <si>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</si>
  <si>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</si>
  <si>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</si>
  <si>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</si>
  <si>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</si>
  <si>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</si>
  <si>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</si>
  <si>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</si>
  <si>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</si>
  <si>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</si>
  <si>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</si>
  <si>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</si>
  <si>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</si>
  <si>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</si>
  <si>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</si>
  <si>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</si>
  <si>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</si>
  <si>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</si>
  <si>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</si>
  <si>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</si>
  <si>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</si>
  <si>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</si>
  <si>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</si>
  <si>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</si>
  <si>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</si>
  <si>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</si>
  <si>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</si>
  <si>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</si>
  <si>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</si>
  <si>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</si>
  <si>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</si>
  <si>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</si>
  <si>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</si>
  <si>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</si>
  <si>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</si>
  <si>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</si>
  <si>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</si>
  <si>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</si>
  <si>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</si>
  <si>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</si>
  <si>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</si>
  <si>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</si>
  <si>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</si>
  <si>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</si>
  <si>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</si>
  <si>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</si>
  <si>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</si>
  <si>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</si>
  <si>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</si>
  <si>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</si>
  <si>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</si>
  <si>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</si>
  <si>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</si>
  <si>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</si>
  <si>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</si>
  <si>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</si>
  <si>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</si>
  <si>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</si>
  <si>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</si>
  <si>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</si>
  <si>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</si>
  <si>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</si>
  <si>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</si>
  <si>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</si>
  <si>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</si>
  <si>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</si>
  <si>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</si>
  <si>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</si>
  <si>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</si>
  <si>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</si>
  <si>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</si>
  <si>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</si>
  <si>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</si>
  <si>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</si>
  <si>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</si>
  <si>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</si>
  <si>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</si>
  <si>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</si>
  <si>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</si>
  <si>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</si>
  <si>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</si>
  <si>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</si>
  <si>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</si>
  <si>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</si>
  <si>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</si>
  <si>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</si>
  <si>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</si>
  <si>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</si>
  <si>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</si>
  <si>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</si>
  <si>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</si>
  <si>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</si>
  <si>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</si>
  <si>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</si>
  <si>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</si>
  <si>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</si>
  <si>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</si>
  <si>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</si>
  <si>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</si>
  <si>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</si>
  <si>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</si>
  <si>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</si>
  <si>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</si>
  <si>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</si>
  <si>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</si>
  <si>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</si>
  <si>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</si>
  <si>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</si>
  <si>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</si>
  <si>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</si>
  <si>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</si>
  <si>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</si>
  <si>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</si>
  <si>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</si>
  <si>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</si>
  <si>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</si>
  <si>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</si>
  <si>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</si>
  <si>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</si>
  <si>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</si>
  <si>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</si>
  <si>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</si>
  <si>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</si>
  <si>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</si>
  <si>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</si>
  <si>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</si>
  <si>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</si>
  <si>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</si>
  <si>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</si>
  <si>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</si>
  <si>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</si>
  <si>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</si>
  <si>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</si>
  <si>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</si>
  <si>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</si>
  <si>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</si>
  <si>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</si>
  <si>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</si>
  <si>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</si>
  <si>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</si>
  <si>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</si>
  <si>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</si>
  <si>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</si>
  <si>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</si>
  <si>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</si>
  <si>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</si>
  <si>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</si>
  <si>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</si>
  <si>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</si>
  <si>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</si>
  <si>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</si>
  <si>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</si>
  <si>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</si>
  <si>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</si>
  <si>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</si>
  <si>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</si>
  <si>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</si>
  <si>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</si>
  <si>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</si>
  <si>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</si>
  <si>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</si>
  <si>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</si>
  <si>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</si>
  <si>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</si>
  <si>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</si>
  <si>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</si>
  <si>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</si>
  <si>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</si>
  <si>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</si>
  <si>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</si>
  <si>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</si>
  <si>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</si>
  <si>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</si>
  <si>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</si>
  <si>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</si>
  <si>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</si>
  <si>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</si>
  <si>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</si>
  <si>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</si>
  <si>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</si>
  <si>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</si>
  <si>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</si>
  <si>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</si>
  <si>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</si>
  <si>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</si>
  <si>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</si>
  <si>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</si>
  <si>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</si>
  <si>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</si>
  <si>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</si>
  <si>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</si>
  <si>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</si>
  <si>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</si>
  <si>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</si>
  <si>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</si>
  <si>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</si>
  <si>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</si>
  <si>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</si>
  <si>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</si>
  <si>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</si>
  <si>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</si>
  <si>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</si>
  <si>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</si>
  <si>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</si>
  <si>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</si>
  <si>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</si>
  <si>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</si>
  <si>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</si>
  <si>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</si>
  <si>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</si>
  <si>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</si>
  <si>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</si>
  <si>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</si>
  <si>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</si>
  <si>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</si>
  <si>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</si>
  <si>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</si>
  <si>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</si>
  <si>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</si>
  <si>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</si>
  <si>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</si>
  <si>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</si>
  <si>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</si>
  <si>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</si>
  <si>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</si>
  <si>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</si>
  <si>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</si>
  <si>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</si>
  <si>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</si>
  <si>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</si>
  <si>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</si>
  <si>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</si>
  <si>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</si>
  <si>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</si>
  <si>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</si>
  <si>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</si>
  <si>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</si>
  <si>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</si>
  <si>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</si>
  <si>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</si>
  <si>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</si>
  <si>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</si>
  <si>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</si>
  <si>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</si>
  <si>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</si>
  <si>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</si>
  <si>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</si>
  <si>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</si>
  <si>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</si>
  <si>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</si>
  <si>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</si>
  <si>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</si>
  <si>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</si>
  <si>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</si>
  <si>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</si>
  <si>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</si>
  <si>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</si>
  <si>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</si>
  <si>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</si>
  <si>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</si>
  <si>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</si>
  <si>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</si>
  <si>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</si>
  <si>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</si>
  <si>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</si>
  <si>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</si>
  <si>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</si>
  <si>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</si>
  <si>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</si>
  <si>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</si>
  <si>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</si>
  <si>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</si>
  <si>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</si>
  <si>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</si>
  <si>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</si>
  <si>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</si>
  <si>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</si>
  <si>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</si>
  <si>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</si>
  <si>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</si>
  <si>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</si>
  <si>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</si>
  <si>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</si>
  <si>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</si>
  <si>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</si>
  <si>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</si>
  <si>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</si>
  <si>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</si>
  <si>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</si>
  <si>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</si>
  <si>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</si>
  <si>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</si>
  <si>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</si>
  <si>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</si>
  <si>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</si>
  <si>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</si>
  <si>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</si>
  <si>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</si>
  <si>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</si>
  <si>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</si>
  <si>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</si>
  <si>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</si>
  <si>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</si>
  <si>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</si>
  <si>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</si>
  <si>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</si>
  <si>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</si>
  <si>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</si>
  <si>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</si>
  <si>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</si>
  <si>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</si>
  <si>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</si>
  <si>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</si>
  <si>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</si>
  <si>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</si>
  <si>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</si>
  <si>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</si>
  <si>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</si>
  <si>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</si>
  <si>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</si>
  <si>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</si>
  <si>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</si>
  <si>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</si>
  <si>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</si>
  <si>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</si>
  <si>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</si>
  <si>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</si>
  <si>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</si>
  <si>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</si>
  <si>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</si>
  <si>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</si>
  <si>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</si>
  <si>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</si>
  <si>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</si>
  <si>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</si>
  <si>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</si>
  <si>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</si>
  <si>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</si>
  <si>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</si>
  <si>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</si>
  <si>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</si>
  <si>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</si>
  <si>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</si>
  <si>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</si>
  <si>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</si>
  <si>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</si>
  <si>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</si>
  <si>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</si>
  <si>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</si>
  <si>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</si>
  <si>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</si>
  <si>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</si>
  <si>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</si>
  <si>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</si>
  <si>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</si>
  <si>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</si>
  <si>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</si>
  <si>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</si>
  <si>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</si>
  <si>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</si>
  <si>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</si>
  <si>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</si>
  <si>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</si>
  <si>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</si>
  <si>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</si>
  <si>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</si>
  <si>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</si>
  <si>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</si>
  <si>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</si>
  <si>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</si>
  <si>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</si>
  <si>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</si>
  <si>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</si>
  <si>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</si>
  <si>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</si>
  <si>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</si>
  <si>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</si>
  <si>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</si>
  <si>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</si>
  <si>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</si>
  <si>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</si>
  <si>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</si>
  <si>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</si>
  <si>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</si>
  <si>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</si>
  <si>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</si>
  <si>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</si>
  <si>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</si>
  <si>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</si>
  <si>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</si>
  <si>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</si>
  <si>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</si>
  <si>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</si>
  <si>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</si>
  <si>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</si>
  <si>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</si>
  <si>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</si>
  <si>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</si>
  <si>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</si>
  <si>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</si>
  <si>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</si>
  <si>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</si>
  <si>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</si>
  <si>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</si>
  <si>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</si>
  <si>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</si>
  <si>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</si>
  <si>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</si>
  <si>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</si>
  <si>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</si>
  <si>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</si>
  <si>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</si>
  <si>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</si>
  <si>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</si>
  <si>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</si>
  <si>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</si>
  <si>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</si>
  <si>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</si>
  <si>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</si>
  <si>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</si>
  <si>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</si>
  <si>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</si>
  <si>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</si>
  <si>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</si>
  <si>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</si>
  <si>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</si>
  <si>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</si>
  <si>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</si>
  <si>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</si>
  <si>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</si>
  <si>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</si>
  <si>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</si>
  <si>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</si>
  <si>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</si>
  <si>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</si>
  <si>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</si>
  <si>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</si>
  <si>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</si>
  <si>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</si>
  <si>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</si>
  <si>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</si>
  <si>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</si>
  <si>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</si>
  <si>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</si>
  <si>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</si>
  <si>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</si>
  <si>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</si>
  <si>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</si>
  <si>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</si>
  <si>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</si>
  <si>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</si>
  <si>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</si>
  <si>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</si>
  <si>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</si>
  <si>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</si>
  <si>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</si>
  <si>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</si>
  <si>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</si>
  <si>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</si>
  <si>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</si>
  <si>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</si>
  <si>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</si>
  <si>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</si>
  <si>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</si>
  <si>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</si>
  <si>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</si>
  <si>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</si>
  <si>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</si>
  <si>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</si>
  <si>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</si>
  <si>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</si>
  <si>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</si>
  <si>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</si>
  <si>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</si>
  <si>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</si>
  <si>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</si>
  <si>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</si>
  <si>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</si>
  <si>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</si>
  <si>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</si>
  <si>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</si>
  <si>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</si>
  <si>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</si>
  <si>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</si>
  <si>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</si>
  <si>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</si>
  <si>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</si>
  <si>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</si>
  <si>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</si>
  <si>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</si>
  <si>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</si>
  <si>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</si>
  <si>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</si>
  <si>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</si>
  <si>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</si>
  <si>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</si>
  <si>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</si>
  <si>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</si>
  <si>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</si>
  <si>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</si>
  <si>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</si>
  <si>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</si>
  <si>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</si>
  <si>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</si>
  <si>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</si>
  <si>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</si>
  <si>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</si>
  <si>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</si>
  <si>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</si>
  <si>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</si>
  <si>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</si>
  <si>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</si>
  <si>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</si>
  <si>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</si>
  <si>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</si>
  <si>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</si>
  <si>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</si>
  <si>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</si>
  <si>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</si>
  <si>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</si>
  <si>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</si>
  <si>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</si>
  <si>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</si>
  <si>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</si>
  <si>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</si>
  <si>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</si>
  <si>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</si>
  <si>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</si>
  <si>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</si>
  <si>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</si>
  <si>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</si>
  <si>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</si>
  <si>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</si>
  <si>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</si>
  <si>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</si>
  <si>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</si>
  <si>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</si>
  <si>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</si>
  <si>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</si>
  <si>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</si>
  <si>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</si>
  <si>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</si>
  <si>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</si>
  <si>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</si>
  <si>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</si>
  <si>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</si>
  <si>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</si>
  <si>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</si>
  <si>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</si>
  <si>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</si>
  <si>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</si>
  <si>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</si>
  <si>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</si>
  <si>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</si>
  <si>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</si>
  <si>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</si>
  <si>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</si>
  <si>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</si>
  <si>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</si>
  <si>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</si>
  <si>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</si>
  <si>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</si>
  <si>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</si>
  <si>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</si>
  <si>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</si>
  <si>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</si>
  <si>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</si>
  <si>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</si>
  <si>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</si>
  <si>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</si>
  <si>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</si>
  <si>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</si>
  <si>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</si>
  <si>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</si>
  <si>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</si>
  <si>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</si>
  <si>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</si>
  <si>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</si>
  <si>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</si>
  <si>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</si>
  <si>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</si>
  <si>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</si>
  <si>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</si>
  <si>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</si>
  <si>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</si>
  <si>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</si>
  <si>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</si>
  <si>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</si>
  <si>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</si>
  <si>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</si>
  <si>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</si>
  <si>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</si>
  <si>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</si>
  <si>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</si>
  <si>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</si>
  <si>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</si>
  <si>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</si>
  <si>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</si>
  <si>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</si>
  <si>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</si>
  <si>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</si>
  <si>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</si>
  <si>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</si>
  <si>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</si>
  <si>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</si>
  <si>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</si>
  <si>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</si>
  <si>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</si>
  <si>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</si>
  <si>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</si>
  <si>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</si>
  <si>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</si>
  <si>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</si>
  <si>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</si>
  <si>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</si>
  <si>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</si>
  <si>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</si>
  <si>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</si>
  <si>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</si>
  <si>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</si>
  <si>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</si>
  <si>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</si>
  <si>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</si>
  <si>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</si>
  <si>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</si>
  <si>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</si>
  <si>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</si>
  <si>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</si>
  <si>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</si>
  <si>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</si>
  <si>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</si>
  <si>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</si>
  <si>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</si>
  <si>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</si>
  <si>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</si>
  <si>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</si>
  <si>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</si>
  <si>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</si>
  <si>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</si>
  <si>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</si>
  <si>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</si>
  <si>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</si>
  <si>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</si>
  <si>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</si>
  <si>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</si>
  <si>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</si>
  <si>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</si>
  <si>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</si>
  <si>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</si>
  <si>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</si>
  <si>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</si>
  <si>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</si>
  <si>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</si>
  <si>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</si>
  <si>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</si>
  <si>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</si>
  <si>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</si>
  <si>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</si>
  <si>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</si>
  <si>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</si>
  <si>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</si>
  <si>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</si>
  <si>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</si>
  <si>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</si>
  <si>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</si>
  <si>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</si>
  <si>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</si>
  <si>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</si>
  <si>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</si>
  <si>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</si>
  <si>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</si>
  <si>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</si>
  <si>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</si>
  <si>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</si>
  <si>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</si>
  <si>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</si>
  <si>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</si>
  <si>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</si>
  <si>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</si>
  <si>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</si>
  <si>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</si>
  <si>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</si>
  <si>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</si>
  <si>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</si>
  <si>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</si>
  <si>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</si>
  <si>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</si>
  <si>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</si>
  <si>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</si>
  <si>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</si>
  <si>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</si>
  <si>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</si>
  <si>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</si>
  <si>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</si>
  <si>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</si>
  <si>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</si>
  <si>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</si>
  <si>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</si>
  <si>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</si>
  <si>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</si>
  <si>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</si>
  <si>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</si>
  <si>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</si>
  <si>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</si>
  <si>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</si>
  <si>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</si>
  <si>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</si>
  <si>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</si>
  <si>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</si>
  <si>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</si>
  <si>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</si>
  <si>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</si>
  <si>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</si>
  <si>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</si>
  <si>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</si>
  <si>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</si>
  <si>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</si>
  <si>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</si>
  <si>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</si>
  <si>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</si>
  <si>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</si>
  <si>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</si>
  <si>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</si>
  <si>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</si>
  <si>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</si>
  <si>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</si>
  <si>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</si>
  <si>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</si>
  <si>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</si>
  <si>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</si>
  <si>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</si>
  <si>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</si>
  <si>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</si>
  <si>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</si>
  <si>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</si>
  <si>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</si>
  <si>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</si>
  <si>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</si>
  <si>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</si>
  <si>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</si>
  <si>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</si>
  <si>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</si>
  <si>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</si>
  <si>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</si>
  <si>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</si>
  <si>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</si>
  <si>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</si>
  <si>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</si>
  <si>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</si>
  <si>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</si>
  <si>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</si>
  <si>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</si>
  <si>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</si>
  <si>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</si>
  <si>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</si>
  <si>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</si>
  <si>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</si>
  <si>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</si>
  <si>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</si>
  <si>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</si>
  <si>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</si>
  <si>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</si>
  <si>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</si>
  <si>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</si>
  <si>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</si>
  <si>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</si>
  <si>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</si>
  <si>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</si>
  <si>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</si>
  <si>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</si>
  <si>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</si>
  <si>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</si>
  <si>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</si>
  <si>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</si>
  <si>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</si>
  <si>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</si>
  <si>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</si>
  <si>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</si>
  <si>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</si>
  <si>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</si>
  <si>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</si>
  <si>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</si>
  <si>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</si>
  <si>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</si>
  <si>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</si>
  <si>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</si>
  <si>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</si>
  <si>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</si>
  <si>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</si>
  <si>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</si>
  <si>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</si>
  <si>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</si>
  <si>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</si>
  <si>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</si>
  <si>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</si>
  <si>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</si>
  <si>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</si>
  <si>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</si>
  <si>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</si>
  <si>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</si>
  <si>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</si>
  <si>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</si>
  <si>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</si>
  <si>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</si>
  <si>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</si>
  <si>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</si>
  <si>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</si>
  <si>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</si>
  <si>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</si>
  <si>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</si>
  <si>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</si>
  <si>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</si>
  <si>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</si>
  <si>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</si>
  <si>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</si>
  <si>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</si>
  <si>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</si>
  <si>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</si>
  <si>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</si>
  <si>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</si>
  <si>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</si>
  <si>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</si>
  <si>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</si>
  <si>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</si>
  <si>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</si>
  <si>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</si>
  <si>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</si>
  <si>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</si>
  <si>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</si>
  <si>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</si>
  <si>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</si>
  <si>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</si>
  <si>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</si>
  <si>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</si>
  <si>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</si>
  <si>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</si>
  <si>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</si>
  <si>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</si>
  <si>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</si>
  <si>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</si>
  <si>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</si>
  <si>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</si>
  <si>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</si>
  <si>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</si>
  <si>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</si>
  <si>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</si>
  <si>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</si>
  <si>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</si>
  <si>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</si>
  <si>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</si>
  <si>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</si>
  <si>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</si>
  <si>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</si>
  <si>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</si>
  <si>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</si>
  <si>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</si>
  <si>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</si>
  <si>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</si>
  <si>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</si>
  <si>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</si>
  <si>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</si>
  <si>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</si>
  <si>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</si>
  <si>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</si>
  <si>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</si>
  <si>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</si>
  <si>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</si>
  <si>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</si>
  <si>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</si>
  <si>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</si>
  <si>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</si>
  <si>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</si>
  <si>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</si>
  <si>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</si>
  <si>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</si>
  <si>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</si>
  <si>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</si>
  <si>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</si>
  <si>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</si>
  <si>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</si>
  <si>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</si>
  <si>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</si>
  <si>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</si>
  <si>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</si>
  <si>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</si>
  <si>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</si>
  <si>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</si>
  <si>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</si>
  <si>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</si>
  <si>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</si>
  <si>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</si>
  <si>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</si>
  <si>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</si>
  <si>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</si>
  <si>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</si>
  <si>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</si>
  <si>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</si>
  <si>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</si>
  <si>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</si>
  <si>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</si>
  <si>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</si>
  <si>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</si>
  <si>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</si>
  <si>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</si>
  <si>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</si>
  <si>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</si>
  <si>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</si>
  <si>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</si>
  <si>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</si>
  <si>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</si>
  <si>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</si>
  <si>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</si>
  <si>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</si>
  <si>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</si>
  <si>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</si>
  <si>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</si>
  <si>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</si>
  <si>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</si>
  <si>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</si>
  <si>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</si>
  <si>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</si>
  <si>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</si>
  <si>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</si>
  <si>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</si>
  <si>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</si>
  <si>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</si>
  <si>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</si>
  <si>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</si>
  <si>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</si>
  <si>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</si>
  <si>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</si>
  <si>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</si>
  <si>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</si>
  <si>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</si>
  <si>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</si>
  <si>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</si>
  <si>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</si>
  <si>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</si>
  <si>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</si>
  <si>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</si>
  <si>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</si>
  <si>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</si>
  <si>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</si>
  <si>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</si>
  <si>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</si>
  <si>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</si>
  <si>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</si>
  <si>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</si>
  <si>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</si>
  <si>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</si>
  <si>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</si>
  <si>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</si>
  <si>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</si>
  <si>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</si>
  <si>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</si>
  <si>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</si>
  <si>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</si>
  <si>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</si>
  <si>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</si>
  <si>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</si>
  <si>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</si>
  <si>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</si>
  <si>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</si>
  <si>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</si>
  <si>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</si>
  <si>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</si>
  <si>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</si>
  <si>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</si>
  <si>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</si>
  <si>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</si>
  <si>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</si>
  <si>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</si>
  <si>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</si>
  <si>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</si>
  <si>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</si>
  <si>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</si>
  <si>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</si>
  <si>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</si>
  <si>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</si>
  <si>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</si>
  <si>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</si>
  <si>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</si>
  <si>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</si>
  <si>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</si>
  <si>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</si>
  <si>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</si>
  <si>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</si>
  <si>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</si>
  <si>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</si>
  <si>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</si>
  <si>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</si>
  <si>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</si>
  <si>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</si>
  <si>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</si>
  <si>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</si>
  <si>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</si>
  <si>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</si>
  <si>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</si>
  <si>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</si>
  <si>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</si>
  <si>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</si>
  <si>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</si>
  <si>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</si>
  <si>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</si>
  <si>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</si>
  <si>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</si>
  <si>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</si>
  <si>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</si>
  <si>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</si>
  <si>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</si>
  <si>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</si>
  <si>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</si>
  <si>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</si>
  <si>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</si>
  <si>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</si>
  <si>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</si>
  <si>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</si>
  <si>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</si>
  <si>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</si>
  <si>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</si>
  <si>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</si>
  <si>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</si>
  <si>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</si>
  <si>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</si>
  <si>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</si>
  <si>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</si>
  <si>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</si>
  <si>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</si>
  <si>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</si>
  <si>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</si>
  <si>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</si>
  <si>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</si>
  <si>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</si>
  <si>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</si>
  <si>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</si>
  <si>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</si>
  <si>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</si>
  <si>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</si>
  <si>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</si>
  <si>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</si>
  <si>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</si>
  <si>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</si>
  <si>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</si>
  <si>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</si>
  <si>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</si>
  <si>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</si>
  <si>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</si>
  <si>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</si>
  <si>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</si>
  <si>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</si>
  <si>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</si>
  <si>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</si>
  <si>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</si>
  <si>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</si>
  <si>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</si>
  <si>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</si>
  <si>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</si>
  <si>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</si>
  <si>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</si>
  <si>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</si>
  <si>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</si>
  <si>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</si>
  <si>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</si>
  <si>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</si>
  <si>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</si>
  <si>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</si>
  <si>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</si>
  <si>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</si>
  <si>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</si>
  <si>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</si>
  <si>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</si>
  <si>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</si>
  <si>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</si>
  <si>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</si>
  <si>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</si>
  <si>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</si>
  <si>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</si>
  <si>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</si>
  <si>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</si>
  <si>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</si>
  <si>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</si>
  <si>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</si>
  <si>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</si>
  <si>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</si>
  <si>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</si>
  <si>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</si>
  <si>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</si>
  <si>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</si>
  <si>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</si>
  <si>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</si>
  <si>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</si>
  <si>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</si>
  <si>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</si>
  <si>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</si>
  <si>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</si>
  <si>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</si>
  <si>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</si>
  <si>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</si>
  <si>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</si>
  <si>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</si>
  <si>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</si>
  <si>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</si>
  <si>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</si>
  <si>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</si>
  <si>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</si>
  <si>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</si>
  <si>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</si>
  <si>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</si>
  <si>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</si>
  <si>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</si>
  <si>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</si>
  <si>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</si>
  <si>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</si>
  <si>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</si>
  <si>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</si>
  <si>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</si>
  <si>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</si>
  <si>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</si>
  <si>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</si>
  <si>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</si>
  <si>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</si>
  <si>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</si>
  <si>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</si>
  <si>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</si>
  <si>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</si>
  <si>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</si>
  <si>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</si>
  <si>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</si>
  <si>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</si>
  <si>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</si>
  <si>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</si>
  <si>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</si>
  <si>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</si>
  <si>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</si>
  <si>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</si>
  <si>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</si>
  <si>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</si>
  <si>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</si>
  <si>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</si>
  <si>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</si>
  <si>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</si>
  <si>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</si>
  <si>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</si>
  <si>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</si>
  <si>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</si>
  <si>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</si>
  <si>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</si>
  <si>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</si>
  <si>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</si>
  <si>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</si>
  <si>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</si>
  <si>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</si>
  <si>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</si>
  <si>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</si>
  <si>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</si>
  <si>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</si>
  <si>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</si>
  <si>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</si>
  <si>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</si>
  <si>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</si>
  <si>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</si>
  <si>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</si>
  <si>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</si>
  <si>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</si>
  <si>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</si>
  <si>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</si>
  <si>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</si>
  <si>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</si>
  <si>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</si>
  <si>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</si>
  <si>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</si>
  <si>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</si>
  <si>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</si>
  <si>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</si>
  <si>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</si>
  <si>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</si>
  <si>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</si>
  <si>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</si>
  <si>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</si>
  <si>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</si>
  <si>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</si>
  <si>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</si>
  <si>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</si>
  <si>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</si>
  <si>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</si>
  <si>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</si>
  <si>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</si>
  <si>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</si>
  <si>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</si>
  <si>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</si>
  <si>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</si>
  <si>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</si>
  <si>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</si>
  <si>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</si>
  <si>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</si>
  <si>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</si>
  <si>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</si>
  <si>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</si>
  <si>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</si>
  <si>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</si>
  <si>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</si>
  <si>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</si>
  <si>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</si>
  <si>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</si>
  <si>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</si>
  <si>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</si>
  <si>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</si>
  <si>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</si>
  <si>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</si>
  <si>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</si>
  <si>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</si>
  <si>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</si>
  <si>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</si>
  <si>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</si>
  <si>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</si>
  <si>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</si>
  <si>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</si>
  <si>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</si>
  <si>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</si>
  <si>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</si>
  <si>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</si>
  <si>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</si>
  <si>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</si>
  <si>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</si>
  <si>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</si>
  <si>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</si>
  <si>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</si>
  <si>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</si>
  <si>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</si>
  <si>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</si>
  <si>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</si>
  <si>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</si>
  <si>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</si>
  <si>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</si>
  <si>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</si>
  <si>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</si>
  <si>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</si>
  <si>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</si>
  <si>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</si>
  <si>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</si>
  <si>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</si>
  <si>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</si>
  <si>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</si>
  <si>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</si>
  <si>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</si>
  <si>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</si>
  <si>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</si>
  <si>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</si>
  <si>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</si>
  <si>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</si>
  <si>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</si>
  <si>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</si>
  <si>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</si>
  <si>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</si>
  <si>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</si>
  <si>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</si>
  <si>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</si>
  <si>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</si>
  <si>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</si>
  <si>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</si>
  <si>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</si>
  <si>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</si>
  <si>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</si>
  <si>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</si>
  <si>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</si>
  <si>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</si>
  <si>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</si>
  <si>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</si>
  <si>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</si>
  <si>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</si>
  <si>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</si>
  <si>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</si>
  <si>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</si>
  <si>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</si>
  <si>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</si>
  <si>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</si>
  <si>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</si>
  <si>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</si>
  <si>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</si>
  <si>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</si>
  <si>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</si>
  <si>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</si>
  <si>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</si>
  <si>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</si>
  <si>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</si>
  <si>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</si>
  <si>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</si>
  <si>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</si>
  <si>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</si>
  <si>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</si>
  <si>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</si>
  <si>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</si>
  <si>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</si>
  <si>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</si>
  <si>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</si>
  <si>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</si>
  <si>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</si>
  <si>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</si>
  <si>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</si>
  <si>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</si>
  <si>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</si>
  <si>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</si>
  <si>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</si>
  <si>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</si>
  <si>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</si>
  <si>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</si>
  <si>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</si>
  <si>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</si>
  <si>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</si>
  <si>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</si>
  <si>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</si>
  <si>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</si>
  <si>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</si>
  <si>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</si>
  <si>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</si>
  <si>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</si>
  <si>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</si>
  <si>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</si>
  <si>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</si>
  <si>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</si>
  <si>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</si>
  <si>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</si>
  <si>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</si>
  <si>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</si>
  <si>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</si>
  <si>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</si>
  <si>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</si>
  <si>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</si>
  <si>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</si>
  <si>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</si>
  <si>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</si>
  <si>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</si>
  <si>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</si>
  <si>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</si>
  <si>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</si>
  <si>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</si>
  <si>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</si>
  <si>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</si>
  <si>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</si>
  <si>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</si>
  <si>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</si>
  <si>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</si>
  <si>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</si>
  <si>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</si>
  <si>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</si>
  <si>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</si>
  <si>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</si>
  <si>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</si>
  <si>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</si>
  <si>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</si>
  <si>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</si>
  <si>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</si>
  <si>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</si>
  <si>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</si>
  <si>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</si>
  <si>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</si>
  <si>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</si>
  <si>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</si>
  <si>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</si>
  <si>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</si>
  <si>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</si>
  <si>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</si>
  <si>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</si>
  <si>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</si>
  <si>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</si>
  <si>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</si>
  <si>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</si>
  <si>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</si>
  <si>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</si>
  <si>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</si>
  <si>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</si>
  <si>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</si>
  <si>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</si>
  <si>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</si>
  <si>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</si>
  <si>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</si>
  <si>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</si>
  <si>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</si>
  <si>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</si>
  <si>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</si>
  <si>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</si>
  <si>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</si>
  <si>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</si>
  <si>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</si>
  <si>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</si>
  <si>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</si>
  <si>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</si>
  <si>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</si>
  <si>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</si>
  <si>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</si>
  <si>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</si>
  <si>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</si>
  <si>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</si>
  <si>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</si>
  <si>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</si>
  <si>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</si>
  <si>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</si>
  <si>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</si>
  <si>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</si>
  <si>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</si>
  <si>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</si>
  <si>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</si>
  <si>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</si>
  <si>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</si>
  <si>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</si>
  <si>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</si>
  <si>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</si>
  <si>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</si>
  <si>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</si>
  <si>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</si>
  <si>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</si>
  <si>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</si>
  <si>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</si>
  <si>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</si>
  <si>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</si>
  <si>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</si>
  <si>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</si>
  <si>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</si>
  <si>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</si>
  <si>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</si>
  <si>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</si>
  <si>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</si>
  <si>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</si>
  <si>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</si>
  <si>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</si>
  <si>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</si>
  <si>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</si>
  <si>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</si>
  <si>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</si>
  <si>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</si>
  <si>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</si>
  <si>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</si>
  <si>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</si>
  <si>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</si>
  <si>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</si>
  <si>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</si>
  <si>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</si>
  <si>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</si>
  <si>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</si>
  <si>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</si>
  <si>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</si>
  <si>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</si>
  <si>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</si>
  <si>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</si>
  <si>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</si>
  <si>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</si>
  <si>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</si>
  <si>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</si>
  <si>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</si>
  <si>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</si>
  <si>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</si>
  <si>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</si>
  <si>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</si>
  <si>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</si>
  <si>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</si>
  <si>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</si>
  <si>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</si>
  <si>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</si>
  <si>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</si>
  <si>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</si>
  <si>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</si>
  <si>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</si>
  <si>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</si>
  <si>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</si>
  <si>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</si>
  <si>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</si>
  <si>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</si>
  <si>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</si>
  <si>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</si>
  <si>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</si>
  <si>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</si>
  <si>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</si>
  <si>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</si>
  <si>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</si>
  <si>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</si>
  <si>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</si>
  <si>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</si>
  <si>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</si>
  <si>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</si>
  <si>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</si>
  <si>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</si>
  <si>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</si>
  <si>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</si>
  <si>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</si>
  <si>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</si>
  <si>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</si>
  <si>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</si>
  <si>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</si>
  <si>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</si>
  <si>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</si>
  <si>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</si>
  <si>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</si>
  <si>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</si>
  <si>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</si>
  <si>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</si>
  <si>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</si>
  <si>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</si>
  <si>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</si>
  <si>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</si>
  <si>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</si>
  <si>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</si>
  <si>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</si>
  <si>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</si>
  <si>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</si>
  <si>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</si>
  <si>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</si>
  <si>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</si>
  <si>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</si>
  <si>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</si>
  <si>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</si>
  <si>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</si>
  <si>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</si>
  <si>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</si>
  <si>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</si>
  <si>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</si>
  <si>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</si>
  <si>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</si>
  <si>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</si>
  <si>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</si>
  <si>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</si>
  <si>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</si>
  <si>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</si>
  <si>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</si>
  <si>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</si>
  <si>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</si>
  <si>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</si>
  <si>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</si>
  <si>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</si>
  <si>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</si>
  <si>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</si>
  <si>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</si>
  <si>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</si>
  <si>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</si>
  <si>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</si>
  <si>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</si>
  <si>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</si>
  <si>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</si>
  <si>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</si>
  <si>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</si>
  <si>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</si>
  <si>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</si>
  <si>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</si>
  <si>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</si>
  <si>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</si>
  <si>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</si>
  <si>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</si>
  <si>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</si>
  <si>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</si>
  <si>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</si>
  <si>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</si>
  <si>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</si>
  <si>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</si>
  <si>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</si>
  <si>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</si>
  <si>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</si>
  <si>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</si>
  <si>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</si>
  <si>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</si>
  <si>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</si>
  <si>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</si>
  <si>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</si>
  <si>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</si>
  <si>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</si>
  <si>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</si>
  <si>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</si>
  <si>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</si>
  <si>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</si>
  <si>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</si>
  <si>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</si>
  <si>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</si>
  <si>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</si>
  <si>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</si>
  <si>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</si>
  <si>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</si>
  <si>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</si>
  <si>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</si>
  <si>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</si>
  <si>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</si>
  <si>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</si>
  <si>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</si>
  <si>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</si>
  <si>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</si>
  <si>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</si>
  <si>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</si>
  <si>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</si>
  <si>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</si>
  <si>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</si>
  <si>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</si>
  <si>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</si>
  <si>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</si>
  <si>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</si>
  <si>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</si>
  <si>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</si>
  <si>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</si>
  <si>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</si>
  <si>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</si>
  <si>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</si>
  <si>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</si>
  <si>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</si>
  <si>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</si>
  <si>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</si>
  <si>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</si>
  <si>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</si>
  <si>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</si>
  <si>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</si>
  <si>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</si>
  <si>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</si>
  <si>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</si>
  <si>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</si>
  <si>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</si>
  <si>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</si>
  <si>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</si>
  <si>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</si>
  <si>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</si>
  <si>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</si>
  <si>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</si>
  <si>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</si>
  <si>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</si>
  <si>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</si>
  <si>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</si>
  <si>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</si>
  <si>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</si>
  <si>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</si>
  <si>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</si>
  <si>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</si>
  <si>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</si>
  <si>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</si>
  <si>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</si>
  <si>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</si>
  <si>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</si>
  <si>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</si>
  <si>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</si>
  <si>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</si>
  <si>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</si>
  <si>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</si>
  <si>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</si>
  <si>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</si>
  <si>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</si>
  <si>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</si>
  <si>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</si>
  <si>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</si>
  <si>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</si>
  <si>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</si>
  <si>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</si>
  <si>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</si>
  <si>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</si>
  <si>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</si>
  <si>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</si>
  <si>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</si>
  <si>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</si>
  <si>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</si>
  <si>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</si>
  <si>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</si>
  <si>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</si>
  <si>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</si>
  <si>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</si>
  <si>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</si>
  <si>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</si>
  <si>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</si>
  <si>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</si>
  <si>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</si>
  <si>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</si>
  <si>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</si>
  <si>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</si>
  <si>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</si>
  <si>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</si>
  <si>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</si>
  <si>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</si>
  <si>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</si>
  <si>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</si>
  <si>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</si>
  <si>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</si>
  <si>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</si>
  <si>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</si>
  <si>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</si>
  <si>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</si>
  <si>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</si>
  <si>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</si>
  <si>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</si>
  <si>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</si>
  <si>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</si>
  <si>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</si>
  <si>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</si>
  <si>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</si>
  <si>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</si>
  <si>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</si>
  <si>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</si>
  <si>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</si>
  <si>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</si>
  <si>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</si>
  <si>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</si>
  <si>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</si>
  <si>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</si>
  <si>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</si>
  <si>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</si>
  <si>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</si>
  <si>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</si>
  <si>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</si>
  <si>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</si>
  <si>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</si>
  <si>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</si>
  <si>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</si>
  <si>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</si>
  <si>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</si>
  <si>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</si>
  <si>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</si>
  <si>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</si>
  <si>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</si>
  <si>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</si>
  <si>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</si>
  <si>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</si>
  <si>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</si>
  <si>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</si>
  <si>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</si>
  <si>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</si>
  <si>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</si>
  <si>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</si>
  <si>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</si>
  <si>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</si>
  <si>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</si>
  <si>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</si>
  <si>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</si>
  <si>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</si>
  <si>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</si>
  <si>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</si>
  <si>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</si>
  <si>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</si>
  <si>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</si>
  <si>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</si>
  <si>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</si>
  <si>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</si>
  <si>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</si>
  <si>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</si>
  <si>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</si>
  <si>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</si>
  <si>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</si>
  <si>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</si>
  <si>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</si>
  <si>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</si>
  <si>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</si>
  <si>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</si>
  <si>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</si>
  <si>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</si>
  <si>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</si>
  <si>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</si>
  <si>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</si>
  <si>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</si>
  <si>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</si>
  <si>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</si>
  <si>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</si>
  <si>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</si>
  <si>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</si>
  <si>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</si>
  <si>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</si>
  <si>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</si>
  <si>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</si>
  <si>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</si>
  <si>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</si>
  <si>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</si>
  <si>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</si>
  <si>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</si>
  <si>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</si>
  <si>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</si>
  <si>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</si>
  <si>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</si>
  <si>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</si>
  <si>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</si>
  <si>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</si>
  <si>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</si>
  <si>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</si>
  <si>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</si>
  <si>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</si>
  <si>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</si>
  <si>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</si>
  <si>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</si>
  <si>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</si>
  <si>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</si>
  <si>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</si>
  <si>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</si>
  <si>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</si>
  <si>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</si>
  <si>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</si>
  <si>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</si>
  <si>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</si>
  <si>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</si>
  <si>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</si>
  <si>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</si>
  <si>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</si>
  <si>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</si>
  <si>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</si>
  <si>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</si>
  <si>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</si>
  <si>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</si>
  <si>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</si>
  <si>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</si>
  <si>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</si>
  <si>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</si>
  <si>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</si>
  <si>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</si>
  <si>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</si>
  <si>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</si>
  <si>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</si>
  <si>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</si>
  <si>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</si>
  <si>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</si>
  <si>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</si>
  <si>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</si>
  <si>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</si>
  <si>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</si>
  <si>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</si>
  <si>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</si>
  <si>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</si>
  <si>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</si>
  <si>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</si>
  <si>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</si>
  <si>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</si>
  <si>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</si>
  <si>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</si>
  <si>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</si>
  <si>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</si>
  <si>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</si>
  <si>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</si>
  <si>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</si>
  <si>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</si>
  <si>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</si>
  <si>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</si>
  <si>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</si>
  <si>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</si>
  <si>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</si>
  <si>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</si>
  <si>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</si>
  <si>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</si>
  <si>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</si>
  <si>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</si>
  <si>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</si>
  <si>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</si>
  <si>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</si>
  <si>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</si>
  <si>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</si>
  <si>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</si>
  <si>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</si>
  <si>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</si>
  <si>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</si>
  <si>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</si>
  <si>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</si>
  <si>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</si>
  <si>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</si>
  <si>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</si>
  <si>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</si>
  <si>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</si>
  <si>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</si>
  <si>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</si>
  <si>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</si>
  <si>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</si>
  <si>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</si>
  <si>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</si>
  <si>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</si>
  <si>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</si>
  <si>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</si>
  <si>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</si>
  <si>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</si>
  <si>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</si>
  <si>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</si>
  <si>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</si>
  <si>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</si>
  <si>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</si>
  <si>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</si>
  <si>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</si>
  <si>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</si>
  <si>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</si>
  <si>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</si>
  <si>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</si>
  <si>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</si>
  <si>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</si>
  <si>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</si>
  <si>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</si>
  <si>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</si>
  <si>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</si>
  <si>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</si>
  <si>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</si>
  <si>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</si>
  <si>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</si>
  <si>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</si>
  <si>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</si>
  <si>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</si>
  <si>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</si>
  <si>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</si>
  <si>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</si>
  <si>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</si>
  <si>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</si>
  <si>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</si>
  <si>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</si>
  <si>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</si>
  <si>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</si>
  <si>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</si>
  <si>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</si>
  <si>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</si>
  <si>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</si>
  <si>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</si>
  <si>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</si>
  <si>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</si>
  <si>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</si>
  <si>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</si>
  <si>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</si>
  <si>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</si>
  <si>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</si>
  <si>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</si>
  <si>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</si>
  <si>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</si>
  <si>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</si>
  <si>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</si>
  <si>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</si>
  <si>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</si>
  <si>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</si>
  <si>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</si>
  <si>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</si>
  <si>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</si>
  <si>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</si>
  <si>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</si>
  <si>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</si>
  <si>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</si>
  <si>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</si>
  <si>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</si>
  <si>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</si>
  <si>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</si>
  <si>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</si>
  <si>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</si>
  <si>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</si>
  <si>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</si>
  <si>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</si>
  <si>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</si>
  <si>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</si>
  <si>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</si>
  <si>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</si>
  <si>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</si>
  <si>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</si>
  <si>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</si>
  <si>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</si>
  <si>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</si>
  <si>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</si>
  <si>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</si>
  <si>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</si>
  <si>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</si>
  <si>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</si>
  <si>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</si>
  <si>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</si>
  <si>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</si>
  <si>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</si>
  <si>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</si>
  <si>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</si>
  <si>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</si>
  <si>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</si>
  <si>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</si>
  <si>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</si>
  <si>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</si>
  <si>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</si>
  <si>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</si>
  <si>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</si>
  <si>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</si>
  <si>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</si>
  <si>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</si>
  <si>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</si>
  <si>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</si>
  <si>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</si>
  <si>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</si>
  <si>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</si>
  <si>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</si>
  <si>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</si>
  <si>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</si>
  <si>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</si>
  <si>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</si>
  <si>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</si>
  <si>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</si>
  <si>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</si>
  <si>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</si>
  <si>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</si>
  <si>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</si>
  <si>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</si>
  <si>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</si>
  <si>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</si>
  <si>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</si>
  <si>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</si>
  <si>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</si>
  <si>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</si>
  <si>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</si>
  <si>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</si>
  <si>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</si>
  <si>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</si>
  <si>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</si>
  <si>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</si>
  <si>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</si>
  <si>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</si>
  <si>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</si>
  <si>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</si>
  <si>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</si>
  <si>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</si>
  <si>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</si>
  <si>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</si>
  <si>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</si>
  <si>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</si>
  <si>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</si>
  <si>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</si>
  <si>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</si>
  <si>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</si>
  <si>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</si>
  <si>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</si>
  <si>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</si>
  <si>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</si>
  <si>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</si>
  <si>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</si>
  <si>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</si>
  <si>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</si>
  <si>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</si>
  <si>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</si>
  <si>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</si>
  <si>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</si>
  <si>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</si>
  <si>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</si>
  <si>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</si>
  <si>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</si>
  <si>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</si>
  <si>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</si>
  <si>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</si>
  <si>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</si>
  <si>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</si>
  <si>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</si>
  <si>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</si>
  <si>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</si>
  <si>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</si>
  <si>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</si>
  <si>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</si>
  <si>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</si>
  <si>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</si>
  <si>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</si>
  <si>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</si>
  <si>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</si>
  <si>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</si>
  <si>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</si>
  <si>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</si>
  <si>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</si>
  <si>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</si>
  <si>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</si>
  <si>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</si>
  <si>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</si>
  <si>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</si>
  <si>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</si>
  <si>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</si>
  <si>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</si>
  <si>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</si>
  <si>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</si>
  <si>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</si>
  <si>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</si>
  <si>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</si>
  <si>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</si>
  <si>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</si>
  <si>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</si>
  <si>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</si>
  <si>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</si>
  <si>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</si>
  <si>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</si>
  <si>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</si>
  <si>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</si>
  <si>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</si>
  <si>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</si>
  <si>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</si>
  <si>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</si>
  <si>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</si>
  <si>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</si>
  <si>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</si>
  <si>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</si>
  <si>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</si>
  <si>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</si>
  <si>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</si>
  <si>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</si>
  <si>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</si>
  <si>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</si>
  <si>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</si>
  <si>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</si>
  <si>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</si>
  <si>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</si>
  <si>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</si>
  <si>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</si>
  <si>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</si>
  <si>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</si>
  <si>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</si>
  <si>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</si>
  <si>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</si>
  <si>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</si>
  <si>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</si>
  <si>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</si>
  <si>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</si>
  <si>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</si>
  <si>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</si>
  <si>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</si>
  <si>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</si>
  <si>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</si>
  <si>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</si>
  <si>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</si>
  <si>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</si>
  <si>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</si>
  <si>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</si>
  <si>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</si>
  <si>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</si>
  <si>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</si>
  <si>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</si>
  <si>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</si>
  <si>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</si>
  <si>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</si>
  <si>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</si>
  <si>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</si>
  <si>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</si>
  <si>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</si>
  <si>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</si>
  <si>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</si>
  <si>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</si>
  <si>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</si>
  <si>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</si>
  <si>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</si>
  <si>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</si>
  <si>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</si>
  <si>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</si>
  <si>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</si>
  <si>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</si>
  <si>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</si>
  <si>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</si>
  <si>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</si>
  <si>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</si>
  <si>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</si>
  <si>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</si>
  <si>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</si>
  <si>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</si>
  <si>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</si>
  <si>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</si>
  <si>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</si>
  <si>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</si>
  <si>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</si>
  <si>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</si>
  <si>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</si>
  <si>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</si>
  <si>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</si>
  <si>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</si>
  <si>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</si>
  <si>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</si>
  <si>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</si>
  <si>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</si>
  <si>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</si>
  <si>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</si>
  <si>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</si>
  <si>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</si>
  <si>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</si>
  <si>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</si>
  <si>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</si>
  <si>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</si>
  <si>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</si>
  <si>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</si>
  <si>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</si>
  <si>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</si>
  <si>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</si>
  <si>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</si>
  <si>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</si>
  <si>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</si>
  <si>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</si>
  <si>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</si>
  <si>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</si>
  <si>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</si>
  <si>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</si>
  <si>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</si>
  <si>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</si>
  <si>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</si>
  <si>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</si>
  <si>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</si>
  <si>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</si>
  <si>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</si>
  <si>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</si>
  <si>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</si>
  <si>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</si>
  <si>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</si>
  <si>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</si>
  <si>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</si>
  <si>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</si>
  <si>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</si>
  <si>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</si>
  <si>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</si>
  <si>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</si>
  <si>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</si>
  <si>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</si>
  <si>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</si>
  <si>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</si>
  <si>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</si>
  <si>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</si>
  <si>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</si>
  <si>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</si>
  <si>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</si>
  <si>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</si>
  <si>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</si>
  <si>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</si>
  <si>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</si>
  <si>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</si>
  <si>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</si>
  <si>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</si>
  <si>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</si>
  <si>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</si>
  <si>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</si>
  <si>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</si>
  <si>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</si>
  <si>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</si>
  <si>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</si>
  <si>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</si>
  <si>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</si>
  <si>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</si>
  <si>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</si>
  <si>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</si>
  <si>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</si>
  <si>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</si>
  <si>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</si>
  <si>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</si>
  <si>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</si>
  <si>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</si>
  <si>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</si>
  <si>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</si>
  <si>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</si>
  <si>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</si>
  <si>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</si>
  <si>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</si>
  <si>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</si>
  <si>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</si>
  <si>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</si>
  <si>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</si>
  <si>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</si>
  <si>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</si>
  <si>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</si>
  <si>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</si>
  <si>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</si>
  <si>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</si>
  <si>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</si>
  <si>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</si>
  <si>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</si>
  <si>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</si>
  <si>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</si>
  <si>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</si>
  <si>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</si>
  <si>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</si>
  <si>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</si>
  <si>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</si>
  <si>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</si>
  <si>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</si>
  <si>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</si>
  <si>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</si>
  <si>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</si>
  <si>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</si>
  <si>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</si>
  <si>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</si>
  <si>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</si>
  <si>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</si>
  <si>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</si>
  <si>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</si>
  <si>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</si>
  <si>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</si>
  <si>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</si>
  <si>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</si>
  <si>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</si>
  <si>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</si>
  <si>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</si>
  <si>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</si>
  <si>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</si>
  <si>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</si>
  <si>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</si>
  <si>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</si>
  <si>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</si>
  <si>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</si>
  <si>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</si>
  <si>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</si>
  <si>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</si>
  <si>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</si>
  <si>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</si>
  <si>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</si>
  <si>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</si>
  <si>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</si>
  <si>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</si>
  <si>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</si>
  <si>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</si>
  <si>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</si>
  <si>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</si>
  <si>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</si>
  <si>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</si>
  <si>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</si>
  <si>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</si>
  <si>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</si>
  <si>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</si>
  <si>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</si>
  <si>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</si>
  <si>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</si>
  <si>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</si>
  <si>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</si>
  <si>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</si>
  <si>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</si>
  <si>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</si>
  <si>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</si>
  <si>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</si>
  <si>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</si>
  <si>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</si>
  <si>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</si>
  <si>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</si>
  <si>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</si>
  <si>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</si>
  <si>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</si>
  <si>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</si>
  <si>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</si>
  <si>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</si>
  <si>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</si>
  <si>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</si>
  <si>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</si>
  <si>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</si>
  <si>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</si>
  <si>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</si>
  <si>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</si>
  <si>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</si>
  <si>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</si>
  <si>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</si>
  <si>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</si>
  <si>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</si>
  <si>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</si>
  <si>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</si>
  <si>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</si>
  <si>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</si>
  <si>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</si>
  <si>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</si>
  <si>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</si>
  <si>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</si>
  <si>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</si>
  <si>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</si>
  <si>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</si>
  <si>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</si>
  <si>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</si>
  <si>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</si>
  <si>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</si>
  <si>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</si>
  <si>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</si>
  <si>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</si>
  <si>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</si>
  <si>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</si>
  <si>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</si>
  <si>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</si>
  <si>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</si>
  <si>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</si>
  <si>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</si>
  <si>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</si>
  <si>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</si>
  <si>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</si>
  <si>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</si>
  <si>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</si>
  <si>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</si>
  <si>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</si>
  <si>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</si>
  <si>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</si>
  <si>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</si>
  <si>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</si>
  <si>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</si>
  <si>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</si>
  <si>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</si>
  <si>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</si>
  <si>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</si>
  <si>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</si>
  <si>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</si>
  <si>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</si>
  <si>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</si>
  <si>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</si>
  <si>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</si>
  <si>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</si>
  <si>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</si>
  <si>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</si>
  <si>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</si>
  <si>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</si>
  <si>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</si>
  <si>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</si>
  <si>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</si>
  <si>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</si>
  <si>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</si>
  <si>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</si>
  <si>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</si>
  <si>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</si>
  <si>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</si>
  <si>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</si>
  <si>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</si>
  <si>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</si>
  <si>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</si>
  <si>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</si>
  <si>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</si>
  <si>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</si>
  <si>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</si>
  <si>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</si>
  <si>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</si>
  <si>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</si>
  <si>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</si>
  <si>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</si>
  <si>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</si>
  <si>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</si>
  <si>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</si>
  <si>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</si>
  <si>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</si>
  <si>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</si>
  <si>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</si>
  <si>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</si>
  <si>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</si>
  <si>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</si>
  <si>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</si>
  <si>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</si>
  <si>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</si>
  <si>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</si>
  <si>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</si>
  <si>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</si>
  <si>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</si>
  <si>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</si>
  <si>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</si>
  <si>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</si>
  <si>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</si>
  <si>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</si>
  <si>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</si>
  <si>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</si>
  <si>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</si>
  <si>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</si>
  <si>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</si>
  <si>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</si>
  <si>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</si>
  <si>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</si>
  <si>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</si>
  <si>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</si>
  <si>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</si>
  <si>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</si>
  <si>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</si>
  <si>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</si>
  <si>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</si>
  <si>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</si>
  <si>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</si>
  <si>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</si>
  <si>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</si>
  <si>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</si>
  <si>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</si>
  <si>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</si>
  <si>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</si>
  <si>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</si>
  <si>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</si>
  <si>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</si>
  <si>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</si>
  <si>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</si>
  <si>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</si>
  <si>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</si>
  <si>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</si>
  <si>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</si>
  <si>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</si>
  <si>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</si>
  <si>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</si>
  <si>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</si>
  <si>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</si>
  <si>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</si>
  <si>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</si>
  <si>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</si>
  <si>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</si>
  <si>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</si>
  <si>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</si>
  <si>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</si>
  <si>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</si>
  <si>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</si>
  <si>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</si>
  <si>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</si>
  <si>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</si>
  <si>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</si>
  <si>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</si>
  <si>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</si>
  <si>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</si>
  <si>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</si>
  <si>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</si>
  <si>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</si>
  <si>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</si>
  <si>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</si>
  <si>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</si>
  <si>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</si>
  <si>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</si>
  <si>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</si>
  <si>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</si>
  <si>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</si>
  <si>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</si>
  <si>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</si>
  <si>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</si>
  <si>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</si>
  <si>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</si>
  <si>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</si>
  <si>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</si>
  <si>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</si>
  <si>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</si>
  <si>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</si>
  <si>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</si>
  <si>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</si>
  <si>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</si>
  <si>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</si>
  <si>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</si>
  <si>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</si>
  <si>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</si>
  <si>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</si>
  <si>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</si>
  <si>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</si>
  <si>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</si>
  <si>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</si>
  <si>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</si>
  <si>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</si>
  <si>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</si>
  <si>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</si>
  <si>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</si>
  <si>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</si>
  <si>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</si>
  <si>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</si>
  <si>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</si>
  <si>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</si>
  <si>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</si>
  <si>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</si>
  <si>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</si>
  <si>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</si>
  <si>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</si>
  <si>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</si>
  <si>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</si>
  <si>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</si>
  <si>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</si>
  <si>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</si>
  <si>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</si>
  <si>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</si>
  <si>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</si>
  <si>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</si>
  <si>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</si>
  <si>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</si>
  <si>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</si>
  <si>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</si>
  <si>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</si>
  <si>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</si>
  <si>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</si>
  <si>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</si>
  <si>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</si>
  <si>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</si>
  <si>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</si>
  <si>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</si>
  <si>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</si>
  <si>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</si>
  <si>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</si>
  <si>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</si>
  <si>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</si>
  <si>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</si>
  <si>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</si>
  <si>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</si>
  <si>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</si>
  <si>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</si>
  <si>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</si>
  <si>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</si>
  <si>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</si>
  <si>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</si>
  <si>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</si>
  <si>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</si>
  <si>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</si>
  <si>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</si>
  <si>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</si>
  <si>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</si>
  <si>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</si>
  <si>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</si>
  <si>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</si>
  <si>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</si>
  <si>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</si>
  <si>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</si>
  <si>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</si>
  <si>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</si>
  <si>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</si>
  <si>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</si>
  <si>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</si>
  <si>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</si>
  <si>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</si>
  <si>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</si>
  <si>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</si>
  <si>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</si>
  <si>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</si>
  <si>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</si>
  <si>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</si>
  <si>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</si>
  <si>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</si>
  <si>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</si>
  <si>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</si>
  <si>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</si>
  <si>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</si>
  <si>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</si>
  <si>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</si>
  <si>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</si>
  <si>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</si>
  <si>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</si>
  <si>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</si>
  <si>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</si>
  <si>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</si>
  <si>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</si>
  <si>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</si>
  <si>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</si>
  <si>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</si>
  <si>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</si>
  <si>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</si>
  <si>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</si>
  <si>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</si>
  <si>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</si>
  <si>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</si>
  <si>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</si>
  <si>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</si>
  <si>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</si>
  <si>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</si>
  <si>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</si>
  <si>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</si>
  <si>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</si>
  <si>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</si>
  <si>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</si>
  <si>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</si>
  <si>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</si>
  <si>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</si>
  <si>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</si>
  <si>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</si>
  <si>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</si>
  <si>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</si>
  <si>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</si>
  <si>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</si>
  <si>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</si>
  <si>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</si>
  <si>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</si>
  <si>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</si>
  <si>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</si>
  <si>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</si>
  <si>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</si>
  <si>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</si>
  <si>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</si>
  <si>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</si>
  <si>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</si>
  <si>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</si>
  <si>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</si>
  <si>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</si>
  <si>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</si>
  <si>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</si>
  <si>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</si>
  <si>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</si>
  <si>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</si>
  <si>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</si>
  <si>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</si>
  <si>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</si>
  <si>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</si>
  <si>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</si>
  <si>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</si>
  <si>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</si>
  <si>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</si>
  <si>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</si>
  <si>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</si>
  <si>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</si>
  <si>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</si>
  <si>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</si>
  <si>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</si>
  <si>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</si>
  <si>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</si>
  <si>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</si>
  <si>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</si>
  <si>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</si>
  <si>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</si>
  <si>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</si>
  <si>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</si>
  <si>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</si>
  <si>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</si>
  <si>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</si>
  <si>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</si>
  <si>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</si>
  <si>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</si>
  <si>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</si>
  <si>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</si>
  <si>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</si>
  <si>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</si>
  <si>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</si>
  <si>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</si>
  <si>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</si>
  <si>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</si>
  <si>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</si>
  <si>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</si>
  <si>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</si>
  <si>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</si>
  <si>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</si>
  <si>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</si>
  <si>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</si>
  <si>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</si>
  <si>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</si>
  <si>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</si>
  <si>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</si>
  <si>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</si>
  <si>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</si>
  <si>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</si>
  <si>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</si>
  <si>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</si>
  <si>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</si>
  <si>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</si>
  <si>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</si>
  <si>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</si>
  <si>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</si>
  <si>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</si>
  <si>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</si>
  <si>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</si>
  <si>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</si>
  <si>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</si>
  <si>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</si>
  <si>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</si>
  <si>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</si>
  <si>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</si>
  <si>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</si>
  <si>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</si>
  <si>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</si>
  <si>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</si>
  <si>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</si>
  <si>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</si>
  <si>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</si>
  <si>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</si>
  <si>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</si>
  <si>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</si>
  <si>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</si>
  <si>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</si>
  <si>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</si>
  <si>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</si>
  <si>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</si>
  <si>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</si>
  <si>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</si>
  <si>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</si>
  <si>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</si>
  <si>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</si>
  <si>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</si>
  <si>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</si>
  <si>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</si>
  <si>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</si>
  <si>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</si>
  <si>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</si>
  <si>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</si>
  <si>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</si>
  <si>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</si>
  <si>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</si>
  <si>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</si>
  <si>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</si>
  <si>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</si>
  <si>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</si>
  <si>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</si>
  <si>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</si>
  <si>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</si>
  <si>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</si>
  <si>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</si>
  <si>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</si>
  <si>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</si>
  <si>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</si>
  <si>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</si>
  <si>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</si>
  <si>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</si>
  <si>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</si>
  <si>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</si>
  <si>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</si>
  <si>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</si>
  <si>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</si>
  <si>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</si>
  <si>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</si>
  <si>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</si>
  <si>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</si>
  <si>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</si>
  <si>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</si>
  <si>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</si>
  <si>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</si>
  <si>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</si>
  <si>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</si>
  <si>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</si>
  <si>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</si>
  <si>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</si>
  <si>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</si>
  <si>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</si>
  <si>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</si>
  <si>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</si>
  <si>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</si>
  <si>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</si>
  <si>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</si>
  <si>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</si>
  <si>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</si>
  <si>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</si>
  <si>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</si>
  <si>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</si>
  <si>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</si>
  <si>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</si>
  <si>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</si>
  <si>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</si>
  <si>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</si>
  <si>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</si>
  <si>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</si>
  <si>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</si>
  <si>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</si>
  <si>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</si>
  <si>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</si>
  <si>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</si>
  <si>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</si>
  <si>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</si>
  <si>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</si>
  <si>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</si>
  <si>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</si>
  <si>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</si>
  <si>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</si>
  <si>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</si>
  <si>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</si>
  <si>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</si>
  <si>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</si>
  <si>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</si>
  <si>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</si>
  <si>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</si>
  <si>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</si>
  <si>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</si>
  <si>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</si>
  <si>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</si>
  <si>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</si>
  <si>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</si>
  <si>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</si>
  <si>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</si>
  <si>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</si>
  <si>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</si>
  <si>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</si>
  <si>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</si>
  <si>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</si>
  <si>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</si>
  <si>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</si>
  <si>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</si>
  <si>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</si>
  <si>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</si>
  <si>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</si>
  <si>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</si>
  <si>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</si>
  <si>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</si>
  <si>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</si>
  <si>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</si>
  <si>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</si>
  <si>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</si>
  <si>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</si>
  <si>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</si>
  <si>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</si>
  <si>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</si>
  <si>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</si>
  <si>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</si>
  <si>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</si>
  <si>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</si>
  <si>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</si>
  <si>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</si>
  <si>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</si>
  <si>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</si>
  <si>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</si>
  <si>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</si>
  <si>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</si>
  <si>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</si>
  <si>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</si>
  <si>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</si>
  <si>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</si>
  <si>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</si>
  <si>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</si>
  <si>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</si>
  <si>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</si>
  <si>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</si>
  <si>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</si>
  <si>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</si>
  <si>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</si>
  <si>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</si>
  <si>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</si>
  <si>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</si>
  <si>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</si>
  <si>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</si>
  <si>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</si>
  <si>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</si>
  <si>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</si>
  <si>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</si>
  <si>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</si>
  <si>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</si>
  <si>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</si>
  <si>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</si>
  <si>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</si>
  <si>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</si>
  <si>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</si>
  <si>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</si>
  <si>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</si>
  <si>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</si>
  <si>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</si>
  <si>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</si>
  <si>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</si>
  <si>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</si>
  <si>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</si>
  <si>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</si>
  <si>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</si>
  <si>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</si>
  <si>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</si>
  <si>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</si>
  <si>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</si>
  <si>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</si>
  <si>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</si>
  <si>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</si>
  <si>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</si>
  <si>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</si>
  <si>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</si>
  <si>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</si>
  <si>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</si>
  <si>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</si>
  <si>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</si>
  <si>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</si>
  <si>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</si>
  <si>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</si>
  <si>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</si>
  <si>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</si>
  <si>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</si>
  <si>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</si>
  <si>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</si>
  <si>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</si>
  <si>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</si>
  <si>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</si>
  <si>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</si>
  <si>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</si>
  <si>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</si>
  <si>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</si>
  <si>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</si>
  <si>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</si>
  <si>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</si>
  <si>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</si>
  <si>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</si>
  <si>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</si>
  <si>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</si>
  <si>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</si>
  <si>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</si>
  <si>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</si>
  <si>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</si>
  <si>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</si>
  <si>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</si>
  <si>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</si>
  <si>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</si>
  <si>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</si>
  <si>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</si>
  <si>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</si>
  <si>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</si>
  <si>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</si>
  <si>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</si>
  <si>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</si>
  <si>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</si>
  <si>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</si>
  <si>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</si>
  <si>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</si>
  <si>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</si>
  <si>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</si>
  <si>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</si>
  <si>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</si>
  <si>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</si>
  <si>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</si>
  <si>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</si>
  <si>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</si>
  <si>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</si>
  <si>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</si>
  <si>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</si>
  <si>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</si>
  <si>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</si>
  <si>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</si>
  <si>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</si>
  <si>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</si>
  <si>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</si>
  <si>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</si>
  <si>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</si>
  <si>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</si>
  <si>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</si>
  <si>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</si>
  <si>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</si>
  <si>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</si>
  <si>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</si>
  <si>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</si>
  <si>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</si>
  <si>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</si>
  <si>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</si>
  <si>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</si>
  <si>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</si>
  <si>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</si>
  <si>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</si>
  <si>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</si>
  <si>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</si>
  <si>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</si>
  <si>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</si>
  <si>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</si>
  <si>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</si>
  <si>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</si>
  <si>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</si>
  <si>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</si>
  <si>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</si>
  <si>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</si>
  <si>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</si>
  <si>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</si>
  <si>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</si>
  <si>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</si>
  <si>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</si>
  <si>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</si>
  <si>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</si>
  <si>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</si>
  <si>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</si>
  <si>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</si>
  <si>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</si>
  <si>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</si>
  <si>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</si>
  <si>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</si>
  <si>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</si>
  <si>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</si>
  <si>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</si>
  <si>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</si>
  <si>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</si>
  <si>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</si>
  <si>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</si>
  <si>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</si>
  <si>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</si>
  <si>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</si>
  <si>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</si>
  <si>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</si>
  <si>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</si>
  <si>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</si>
  <si>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</si>
  <si>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</si>
  <si>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</si>
  <si>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</si>
  <si>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</si>
  <si>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</si>
  <si>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</si>
  <si>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</si>
  <si>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</si>
  <si>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</si>
  <si>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</si>
  <si>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</si>
  <si>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</si>
  <si>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</si>
  <si>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</si>
  <si>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</si>
  <si>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</si>
  <si>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</si>
  <si>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</si>
  <si>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</si>
  <si>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</si>
  <si>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</si>
  <si>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</si>
  <si>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</si>
  <si>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</si>
  <si>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</si>
  <si>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</si>
  <si>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</si>
  <si>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</si>
  <si>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</si>
  <si>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</si>
  <si>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</si>
  <si>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</si>
  <si>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</si>
  <si>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</si>
  <si>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</si>
  <si>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</si>
  <si>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</si>
  <si>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</si>
  <si>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</si>
  <si>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</si>
  <si>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</si>
  <si>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</si>
  <si>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</si>
  <si>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</si>
  <si>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</si>
  <si>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</si>
  <si>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</si>
  <si>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</si>
  <si>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</si>
  <si>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</si>
  <si>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</si>
  <si>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</si>
  <si>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</si>
  <si>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</si>
  <si>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</si>
  <si>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</si>
  <si>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</si>
  <si>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</si>
  <si>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</si>
  <si>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</si>
  <si>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</si>
  <si>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</si>
  <si>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</si>
  <si>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</si>
  <si>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</si>
  <si>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</si>
  <si>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</si>
  <si>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</si>
  <si>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</si>
  <si>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</si>
  <si>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</si>
  <si>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</si>
  <si>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</si>
  <si>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</si>
  <si>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</si>
  <si>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</si>
  <si>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</si>
  <si>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</si>
  <si>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</si>
  <si>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</si>
  <si>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</si>
  <si>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</si>
  <si>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</si>
  <si>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</si>
  <si>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</si>
  <si>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</si>
  <si>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</si>
  <si>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</si>
  <si>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</si>
  <si>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</si>
  <si>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</si>
  <si>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</si>
  <si>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</si>
  <si>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</si>
  <si>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</si>
  <si>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</si>
  <si>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</si>
  <si>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</si>
  <si>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</si>
  <si>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</si>
  <si>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</si>
  <si>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</si>
  <si>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</si>
  <si>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</si>
  <si>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</si>
  <si>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</si>
  <si>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</si>
  <si>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</si>
  <si>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</si>
  <si>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</si>
  <si>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</si>
  <si>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</si>
  <si>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</si>
  <si>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</si>
  <si>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</si>
  <si>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</si>
  <si>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</si>
  <si>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</si>
  <si>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</si>
  <si>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</si>
  <si>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</si>
  <si>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</si>
  <si>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</si>
  <si>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</si>
  <si>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</si>
  <si>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</si>
  <si>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</si>
  <si>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</si>
  <si>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</si>
  <si>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</si>
  <si>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</si>
  <si>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</si>
  <si>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</si>
  <si>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</si>
  <si>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</si>
  <si>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</si>
  <si>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</si>
  <si>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</si>
  <si>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</si>
  <si>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</si>
  <si>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</si>
  <si>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</si>
  <si>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</si>
  <si>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</si>
  <si>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</si>
  <si>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</si>
  <si>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</si>
  <si>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</si>
  <si>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</si>
  <si>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</si>
  <si>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</si>
  <si>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</si>
  <si>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</si>
  <si>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</si>
  <si>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</si>
  <si>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</si>
  <si>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</si>
  <si>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</si>
  <si>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</si>
  <si>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</si>
  <si>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</si>
  <si>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</si>
  <si>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</si>
  <si>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</si>
  <si>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</si>
  <si>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</si>
  <si>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</si>
  <si>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</si>
  <si>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</si>
  <si>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</si>
  <si>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</si>
  <si>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</si>
  <si>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</si>
  <si>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</si>
  <si>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</si>
  <si>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</si>
  <si>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</si>
  <si>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</si>
  <si>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</si>
  <si>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</si>
  <si>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</si>
  <si>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</si>
  <si>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</si>
  <si>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</si>
  <si>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</si>
  <si>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</si>
  <si>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</si>
  <si>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</si>
  <si>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</si>
  <si>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</si>
  <si>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</si>
  <si>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</si>
  <si>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</si>
  <si>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</si>
  <si>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</si>
  <si>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</si>
  <si>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</si>
  <si>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</si>
  <si>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</si>
  <si>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</si>
  <si>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</si>
  <si>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</si>
  <si>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</si>
  <si>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</si>
  <si>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</si>
  <si>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</si>
  <si>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</si>
  <si>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</si>
  <si>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</si>
  <si>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</si>
  <si>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</si>
  <si>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</si>
  <si>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</si>
  <si>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</si>
  <si>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</si>
  <si>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</si>
  <si>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</si>
  <si>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</si>
  <si>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</si>
  <si>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</si>
  <si>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</si>
  <si>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</si>
  <si>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</si>
  <si>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</si>
  <si>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</si>
  <si>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</si>
  <si>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</si>
  <si>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</si>
  <si>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</si>
  <si>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</si>
  <si>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</si>
  <si>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</si>
  <si>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</si>
  <si>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</si>
  <si>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</si>
  <si>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</si>
  <si>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</si>
  <si>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</si>
  <si>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</si>
  <si>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</si>
  <si>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</si>
  <si>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</si>
  <si>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</si>
  <si>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</si>
  <si>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</si>
  <si>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</si>
  <si>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</si>
  <si>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</si>
  <si>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</si>
  <si>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</si>
  <si>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</si>
  <si>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</si>
  <si>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</si>
  <si>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</si>
  <si>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</si>
  <si>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</si>
  <si>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</si>
  <si>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</si>
  <si>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</si>
  <si>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</si>
  <si>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</si>
  <si>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</si>
  <si>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</si>
  <si>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</si>
  <si>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</si>
  <si>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</si>
  <si>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</si>
  <si>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</si>
  <si>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</si>
  <si>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</si>
  <si>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</si>
  <si>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</si>
  <si>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</si>
  <si>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</si>
  <si>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</si>
  <si>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</si>
  <si>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</si>
  <si>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</si>
  <si>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</si>
  <si>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</si>
  <si>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</si>
  <si>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</si>
  <si>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</si>
  <si>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</si>
  <si>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</si>
  <si>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</si>
  <si>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</si>
  <si>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</si>
  <si>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</si>
  <si>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</si>
  <si>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</si>
  <si>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</si>
  <si>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</si>
  <si>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</si>
  <si>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</si>
  <si>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</si>
  <si>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</si>
  <si>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</si>
  <si>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</si>
  <si>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</si>
  <si>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</si>
  <si>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</si>
  <si>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</si>
  <si>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</si>
  <si>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</si>
  <si>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</si>
  <si>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</si>
  <si>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</si>
  <si>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</si>
  <si>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</si>
  <si>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</si>
  <si>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</si>
  <si>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</si>
  <si>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</si>
  <si>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</si>
  <si>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</si>
  <si>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</si>
  <si>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</si>
  <si>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</si>
  <si>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</si>
  <si>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</si>
  <si>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</si>
  <si>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</si>
  <si>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</si>
  <si>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</si>
  <si>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</si>
  <si>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</si>
  <si>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</si>
  <si>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</si>
  <si>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</si>
  <si>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</si>
  <si>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</si>
  <si>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</si>
  <si>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</si>
  <si>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</si>
  <si>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</si>
  <si>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</si>
  <si>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</si>
  <si>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</si>
  <si>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</si>
  <si>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</si>
  <si>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</si>
  <si>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</si>
  <si>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</si>
  <si>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</si>
  <si>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</si>
  <si>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</si>
  <si>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</si>
  <si>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</si>
  <si>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</si>
  <si>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</si>
  <si>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</si>
  <si>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</si>
  <si>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</si>
  <si>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</si>
  <si>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</si>
  <si>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</si>
  <si>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</si>
  <si>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</si>
  <si>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</si>
  <si>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</si>
  <si>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</si>
  <si>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</si>
  <si>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</si>
  <si>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</si>
  <si>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</si>
  <si>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</si>
  <si>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</si>
  <si>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</si>
  <si>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</si>
  <si>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</si>
  <si>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</si>
  <si>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</si>
  <si>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</si>
  <si>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</si>
  <si>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</si>
  <si>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</si>
  <si>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</si>
  <si>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</si>
  <si>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</si>
  <si>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</si>
  <si>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</si>
  <si>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</si>
  <si>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</si>
  <si>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</si>
  <si>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</si>
  <si>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</si>
  <si>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</si>
  <si>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</si>
  <si>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</si>
  <si>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</si>
  <si>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</si>
  <si>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</si>
  <si>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</si>
  <si>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</si>
  <si>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</si>
  <si>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</si>
  <si>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</si>
  <si>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</si>
  <si>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</si>
  <si>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</si>
  <si>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</si>
  <si>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</si>
  <si>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</si>
  <si>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</si>
  <si>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</si>
  <si>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</si>
  <si>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</si>
  <si>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</si>
  <si>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</si>
  <si>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</si>
  <si>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</si>
  <si>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</si>
  <si>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</si>
  <si>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</si>
  <si>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</si>
  <si>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</si>
  <si>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</si>
  <si>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</si>
  <si>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</si>
  <si>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</si>
  <si>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</si>
  <si>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</si>
  <si>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</si>
  <si>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</si>
  <si>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</si>
  <si>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</si>
  <si>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</si>
  <si>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</si>
  <si>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</si>
  <si>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</si>
  <si>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</si>
  <si>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</si>
  <si>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</si>
  <si>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</si>
  <si>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</si>
  <si>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</si>
  <si>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</si>
  <si>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</si>
  <si>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</si>
  <si>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</si>
  <si>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</si>
  <si>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</si>
  <si>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</si>
  <si>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</si>
  <si>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</si>
  <si>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</si>
  <si>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</si>
  <si>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</si>
  <si>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</si>
  <si>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</si>
  <si>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</si>
  <si>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</si>
  <si>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</si>
  <si>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</si>
  <si>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</si>
  <si>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</si>
  <si>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</si>
  <si>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</si>
  <si>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</si>
  <si>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</si>
  <si>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</si>
  <si>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</si>
  <si>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</si>
  <si>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</si>
  <si>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</si>
  <si>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</si>
  <si>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</si>
  <si>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</si>
  <si>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</si>
  <si>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</si>
  <si>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</si>
  <si>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</si>
  <si>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</si>
  <si>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</si>
  <si>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</si>
  <si>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</si>
  <si>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</si>
  <si>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</si>
  <si>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</si>
  <si>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</si>
  <si>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</si>
  <si>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</si>
  <si>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</si>
  <si>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</si>
  <si>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</si>
  <si>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</si>
  <si>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</si>
  <si>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</si>
  <si>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</si>
  <si>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</si>
  <si>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</si>
  <si>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</si>
  <si>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</si>
  <si>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</si>
  <si>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</si>
  <si>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</si>
  <si>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</si>
  <si>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</si>
  <si>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</si>
  <si>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</si>
  <si>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</si>
  <si>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</si>
  <si>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</si>
  <si>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</si>
  <si>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</si>
  <si>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</si>
  <si>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</si>
  <si>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</si>
  <si>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</si>
  <si>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</si>
  <si>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</si>
  <si>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</si>
  <si>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</si>
  <si>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</si>
  <si>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</si>
  <si>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</si>
  <si>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</si>
  <si>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</si>
  <si>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</si>
  <si>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</si>
  <si>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</si>
  <si>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</si>
  <si>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</si>
  <si>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</si>
  <si>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</si>
  <si>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</si>
  <si>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</si>
  <si>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</si>
  <si>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</si>
  <si>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</si>
  <si>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</si>
  <si>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</si>
  <si>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</si>
  <si>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</si>
  <si>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</si>
  <si>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</si>
  <si>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</si>
  <si>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</si>
  <si>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</si>
  <si>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</si>
  <si>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</si>
  <si>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</si>
  <si>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</si>
  <si>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</si>
  <si>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</si>
  <si>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</si>
  <si>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</si>
  <si>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</si>
  <si>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</si>
  <si>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</si>
  <si>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</si>
  <si>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</si>
  <si>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</si>
  <si>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</si>
  <si>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</si>
  <si>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</si>
  <si>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</si>
  <si>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</si>
  <si>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</si>
  <si>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</si>
  <si>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</si>
  <si>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</si>
  <si>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</si>
  <si>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</si>
  <si>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</si>
  <si>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</si>
  <si>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</si>
  <si>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</si>
  <si>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</si>
  <si>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</si>
  <si>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</si>
  <si>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</si>
  <si>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</si>
  <si>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</si>
  <si>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</si>
  <si>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</si>
  <si>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</si>
  <si>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</si>
  <si>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</si>
  <si>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</si>
  <si>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</si>
  <si>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</si>
  <si>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</si>
  <si>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</si>
  <si>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</si>
  <si>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</si>
  <si>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</si>
  <si>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</si>
  <si>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</si>
  <si>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</si>
  <si>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</si>
  <si>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</si>
  <si>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</si>
  <si>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</si>
  <si>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</si>
  <si>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</si>
  <si>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</si>
  <si>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</si>
  <si>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</si>
  <si>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</si>
  <si>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</si>
  <si>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</si>
  <si>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</si>
  <si>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</si>
  <si>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</si>
  <si>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</si>
  <si>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</si>
  <si>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</si>
  <si>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</si>
  <si>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</si>
  <si>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</si>
  <si>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</si>
  <si>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</si>
  <si>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</si>
  <si>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</si>
  <si>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</si>
  <si>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</si>
  <si>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</si>
  <si>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</si>
  <si>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</si>
  <si>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</si>
  <si>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</si>
  <si>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</si>
  <si>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</si>
  <si>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</si>
  <si>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</si>
  <si>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</si>
  <si>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</si>
  <si>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</si>
  <si>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</si>
  <si>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</si>
  <si>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</si>
  <si>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</si>
  <si>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</si>
  <si>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</si>
  <si>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</si>
  <si>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</si>
  <si>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</si>
  <si>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</si>
  <si>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</si>
  <si>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</si>
  <si>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</si>
  <si>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</si>
  <si>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</si>
  <si>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</si>
  <si>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</si>
  <si>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</si>
  <si>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</si>
  <si>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</si>
  <si>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</si>
  <si>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</si>
  <si>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</si>
  <si>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</si>
  <si>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</si>
  <si>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</si>
  <si>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</si>
  <si>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</si>
  <si>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</si>
  <si>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</si>
  <si>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</si>
  <si>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</si>
  <si>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</si>
  <si>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</si>
  <si>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</si>
  <si>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</si>
  <si>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</si>
  <si>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</si>
  <si>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</si>
  <si>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</si>
  <si>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</si>
  <si>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</si>
  <si>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</si>
  <si>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</si>
  <si>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</si>
  <si>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</si>
  <si>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</si>
  <si>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</si>
  <si>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</si>
  <si>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</si>
  <si>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</si>
  <si>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</si>
  <si>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</si>
  <si>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</si>
  <si>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</si>
  <si>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</si>
  <si>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</si>
  <si>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</si>
  <si>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</si>
  <si>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</si>
  <si>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</si>
  <si>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</si>
  <si>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</si>
  <si>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</si>
  <si>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</si>
  <si>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</si>
  <si>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</si>
  <si>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</si>
  <si>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</si>
  <si>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</si>
  <si>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</si>
  <si>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</si>
  <si>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</si>
  <si>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</si>
  <si>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</si>
  <si>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</si>
  <si>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</si>
  <si>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</si>
  <si>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</si>
  <si>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</si>
  <si>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</si>
  <si>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</si>
  <si>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</si>
  <si>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</si>
  <si>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</si>
  <si>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</si>
  <si>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</si>
  <si>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</si>
  <si>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</si>
  <si>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</si>
  <si>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</si>
  <si>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</si>
  <si>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</si>
  <si>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</si>
  <si>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</si>
  <si>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</si>
  <si>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</si>
  <si>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</si>
  <si>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</si>
  <si>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</si>
  <si>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</si>
  <si>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</si>
  <si>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</si>
  <si>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</si>
  <si>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</si>
  <si>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</si>
  <si>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</si>
  <si>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</si>
  <si>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</si>
  <si>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</si>
  <si>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</si>
  <si>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</si>
  <si>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</si>
  <si>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</si>
  <si>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</si>
  <si>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</si>
  <si>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</si>
  <si>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</si>
  <si>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</si>
  <si>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</si>
  <si>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</si>
  <si>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</si>
  <si>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</si>
  <si>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</si>
  <si>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</si>
  <si>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</si>
  <si>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</si>
  <si>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</si>
  <si>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</si>
  <si>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</si>
  <si>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</si>
  <si>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</si>
  <si>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</si>
  <si>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</si>
  <si>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</si>
  <si>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</si>
  <si>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</si>
  <si>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</si>
  <si>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</si>
  <si>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</si>
  <si>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</si>
  <si>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</si>
  <si>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</si>
  <si>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</si>
  <si>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</si>
  <si>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</si>
  <si>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</si>
  <si>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</si>
  <si>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</si>
  <si>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</si>
  <si>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</si>
  <si>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</si>
  <si>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</si>
  <si>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</si>
  <si>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</si>
  <si>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</si>
  <si>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</si>
  <si>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</si>
  <si>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</si>
  <si>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</si>
  <si>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</si>
  <si>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</si>
  <si>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</si>
  <si>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</si>
  <si>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</si>
  <si>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</si>
  <si>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</si>
  <si>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</si>
  <si>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</si>
  <si>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</si>
  <si>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</si>
  <si>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</si>
  <si>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</si>
  <si>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</si>
  <si>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</si>
  <si>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</si>
  <si>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</si>
  <si>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</si>
  <si>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</si>
  <si>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</si>
  <si>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</si>
  <si>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</si>
  <si>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</si>
  <si>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</si>
  <si>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</si>
  <si>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</si>
  <si>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</si>
  <si>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</si>
  <si>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</si>
  <si>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</si>
  <si>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</si>
  <si>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</si>
  <si>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</si>
  <si>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</si>
  <si>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</si>
  <si>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</si>
  <si>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</si>
  <si>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</si>
  <si>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</si>
  <si>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</si>
  <si>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</si>
  <si>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</si>
  <si>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</si>
  <si>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</si>
  <si>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</si>
  <si>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</si>
  <si>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</si>
  <si>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</si>
  <si>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</si>
  <si>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</si>
  <si>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</si>
  <si>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</si>
  <si>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</si>
  <si>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</si>
  <si>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</si>
  <si>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</si>
  <si>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</si>
  <si>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</si>
  <si>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</si>
  <si>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</si>
  <si>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</si>
  <si>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</si>
  <si>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</si>
  <si>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</si>
  <si>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</si>
  <si>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</si>
  <si>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</si>
  <si>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</si>
  <si>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</si>
  <si>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</si>
  <si>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</si>
  <si>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</si>
  <si>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</si>
  <si>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</si>
  <si>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</si>
  <si>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</si>
  <si>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</si>
  <si>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</si>
  <si>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</si>
  <si>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</si>
  <si>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</si>
  <si>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</si>
  <si>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</si>
  <si>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</si>
  <si>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</si>
  <si>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</si>
  <si>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</si>
  <si>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</si>
  <si>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</si>
  <si>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</si>
  <si>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</si>
  <si>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</si>
  <si>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</si>
  <si>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</si>
  <si>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</si>
  <si>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</si>
  <si>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</si>
  <si>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</si>
  <si>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</si>
  <si>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</si>
  <si>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</si>
  <si>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</si>
  <si>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</si>
  <si>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</si>
  <si>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</si>
  <si>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</si>
  <si>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</si>
  <si>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</si>
  <si>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</si>
  <si>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</si>
  <si>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</si>
  <si>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</si>
  <si>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</si>
  <si>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</si>
  <si>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</si>
  <si>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</si>
  <si>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</si>
  <si>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</si>
  <si>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</si>
  <si>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</si>
  <si>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</si>
  <si>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</si>
  <si>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</si>
  <si>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</si>
  <si>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</si>
  <si>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</si>
  <si>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</si>
  <si>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</si>
  <si>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</si>
  <si>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</si>
  <si>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</si>
  <si>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</si>
  <si>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</si>
  <si>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</si>
  <si>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</si>
  <si>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</si>
  <si>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</si>
  <si>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</si>
  <si>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</si>
  <si>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</si>
  <si>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</si>
  <si>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</si>
  <si>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</si>
  <si>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</si>
  <si>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</si>
  <si>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</si>
  <si>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</si>
  <si>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</si>
  <si>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</si>
  <si>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</si>
  <si>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</si>
  <si>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</si>
  <si>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</si>
  <si>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</si>
  <si>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</si>
  <si>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</si>
  <si>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</si>
  <si>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</si>
  <si>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</si>
  <si>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</si>
  <si>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</si>
  <si>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</si>
  <si>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</si>
  <si>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</si>
  <si>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</si>
  <si>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</si>
  <si>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</si>
  <si>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</si>
  <si>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</si>
  <si>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</si>
  <si>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</si>
  <si>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</si>
  <si>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</si>
  <si>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</si>
  <si>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</si>
  <si>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</si>
  <si>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</si>
  <si>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</si>
  <si>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</si>
  <si>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</si>
  <si>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</si>
  <si>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</si>
  <si>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</si>
  <si>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</si>
  <si>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</si>
  <si>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</si>
  <si>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</si>
  <si>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</si>
  <si>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</si>
  <si>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</si>
  <si>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</si>
  <si>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</si>
  <si>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</si>
  <si>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</si>
  <si>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</si>
  <si>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</si>
  <si>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</si>
  <si>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</si>
  <si>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</si>
  <si>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</si>
  <si>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</si>
  <si>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</si>
  <si>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</si>
  <si>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</si>
  <si>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</si>
  <si>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</si>
  <si>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</si>
  <si>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</si>
  <si>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</si>
  <si>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</si>
  <si>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</si>
  <si>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</si>
  <si>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</si>
  <si>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</si>
  <si>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</si>
  <si>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</si>
  <si>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</si>
  <si>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</si>
  <si>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</si>
  <si>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</si>
  <si>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</si>
  <si>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</si>
  <si>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</si>
  <si>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</si>
  <si>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</si>
  <si>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</si>
  <si>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</si>
  <si>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</si>
  <si>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</si>
  <si>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</si>
  <si>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</si>
  <si>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</si>
  <si>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</si>
  <si>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</si>
  <si>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</si>
  <si>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</si>
  <si>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</si>
  <si>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</si>
  <si>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</si>
  <si>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</si>
  <si>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</si>
  <si>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</si>
  <si>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</si>
  <si>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</si>
  <si>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</si>
  <si>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</si>
  <si>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</si>
  <si>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</si>
  <si>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</si>
  <si>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</si>
  <si>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</si>
  <si>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</si>
  <si>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</si>
  <si>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</si>
  <si>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</si>
  <si>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</si>
  <si>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</si>
  <si>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</si>
  <si>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</si>
  <si>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</si>
  <si>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</si>
  <si>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</si>
  <si>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</si>
  <si>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</si>
  <si>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</si>
  <si>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</si>
  <si>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</si>
  <si>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</si>
  <si>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</si>
  <si>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</si>
  <si>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</si>
  <si>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</si>
  <si>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</si>
  <si>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</si>
  <si>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</si>
  <si>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</si>
  <si>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</si>
  <si>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</si>
  <si>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</si>
  <si>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</si>
  <si>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</si>
  <si>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</si>
  <si>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</si>
  <si>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</si>
  <si>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</si>
  <si>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</si>
  <si>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</si>
  <si>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</si>
  <si>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</si>
  <si>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</si>
  <si>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</si>
  <si>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</si>
  <si>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</si>
  <si>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</si>
  <si>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</si>
  <si>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</si>
  <si>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</si>
  <si>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</si>
  <si>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</si>
  <si>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</si>
  <si>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</si>
  <si>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</si>
  <si>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</si>
  <si>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</si>
  <si>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</si>
  <si>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</si>
  <si>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</si>
  <si>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</si>
  <si>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</si>
  <si>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</si>
  <si>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</si>
  <si>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</si>
  <si>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</si>
  <si>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</si>
  <si>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</si>
  <si>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</si>
  <si>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</si>
  <si>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</si>
  <si>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</si>
  <si>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</si>
  <si>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</si>
  <si>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</si>
  <si>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</si>
  <si>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</si>
  <si>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</si>
  <si>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</si>
  <si>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</si>
  <si>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</si>
  <si>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</si>
  <si>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</si>
  <si>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</si>
  <si>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</si>
  <si>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</si>
  <si>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</si>
  <si>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</si>
  <si>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</si>
  <si>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</si>
  <si>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</si>
  <si>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</si>
  <si>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</si>
  <si>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</si>
  <si>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</si>
  <si>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</si>
  <si>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</si>
  <si>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</si>
  <si>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</si>
  <si>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</si>
  <si>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</si>
  <si>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</si>
  <si>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</si>
  <si>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</si>
  <si>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</si>
  <si>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</si>
  <si>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</si>
  <si>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</si>
  <si>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</si>
  <si>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</si>
  <si>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</si>
  <si>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</si>
  <si>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</si>
  <si>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</si>
  <si>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</si>
  <si>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</si>
  <si>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</si>
  <si>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</si>
  <si>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</si>
  <si>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</si>
  <si>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</si>
  <si>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</si>
  <si>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</si>
  <si>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</si>
  <si>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</si>
  <si>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</si>
  <si>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</si>
  <si>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</si>
  <si>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</si>
  <si>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</si>
  <si>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</si>
  <si>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</si>
  <si>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</si>
  <si>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</si>
  <si>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</si>
  <si>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</si>
  <si>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</si>
  <si>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</si>
  <si>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</si>
  <si>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</si>
  <si>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</si>
  <si>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</si>
  <si>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</si>
  <si>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</si>
  <si>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</si>
  <si>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</si>
  <si>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</si>
  <si>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</si>
  <si>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</si>
  <si>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</si>
  <si>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</si>
  <si>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</si>
  <si>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</si>
  <si>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</si>
  <si>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</si>
  <si>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</si>
  <si>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</si>
  <si>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</si>
  <si>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</si>
  <si>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</si>
  <si>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</si>
  <si>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</si>
  <si>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</si>
  <si>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</si>
  <si>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</si>
  <si>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</si>
  <si>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</si>
  <si>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</si>
  <si>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</si>
  <si>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</si>
  <si>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</si>
  <si>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</si>
  <si>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</si>
  <si>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</si>
  <si>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</si>
  <si>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</si>
  <si>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</si>
  <si>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</si>
  <si>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</si>
  <si>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</si>
  <si>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</si>
  <si>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</si>
  <si>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</si>
  <si>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</si>
  <si>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</si>
  <si>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</si>
  <si>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</si>
  <si>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</si>
  <si>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</si>
  <si>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</si>
  <si>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</si>
  <si>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</si>
  <si>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</si>
  <si>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</si>
  <si>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</si>
  <si>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</si>
  <si>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</si>
  <si>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</si>
  <si>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</si>
  <si>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</si>
  <si>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</si>
  <si>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</si>
  <si>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</si>
  <si>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</si>
  <si>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</si>
  <si>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</si>
  <si>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</si>
  <si>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</si>
  <si>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</si>
  <si>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</si>
  <si>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</si>
  <si>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</si>
  <si>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</si>
  <si>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</si>
  <si>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</si>
  <si>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</si>
  <si>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</si>
  <si>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</si>
  <si>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</si>
  <si>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</si>
  <si>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</si>
  <si>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</si>
  <si>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</si>
  <si>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</si>
  <si>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</si>
  <si>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</si>
  <si>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</si>
  <si>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</si>
  <si>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</si>
  <si>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</si>
  <si>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</si>
  <si>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</si>
  <si>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</si>
  <si>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</si>
  <si>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</si>
  <si>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</si>
  <si>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</si>
  <si>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</si>
  <si>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</si>
  <si>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</si>
  <si>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</si>
  <si>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</si>
  <si>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</si>
  <si>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</si>
  <si>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</si>
  <si>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</si>
  <si>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</si>
  <si>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</si>
  <si>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</si>
  <si>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</si>
  <si>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</si>
  <si>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</si>
  <si>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</si>
  <si>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</si>
  <si>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</si>
  <si>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</si>
  <si>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</si>
  <si>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</si>
  <si>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</si>
  <si>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</si>
  <si>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</si>
  <si>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</si>
  <si>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</si>
  <si>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</si>
  <si>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</si>
  <si>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</si>
  <si>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</si>
  <si>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</si>
  <si>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</si>
  <si>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</si>
  <si>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</si>
  <si>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</si>
  <si>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</si>
  <si>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</si>
  <si>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</si>
  <si>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</si>
  <si>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</si>
  <si>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</si>
  <si>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</si>
  <si>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</si>
  <si>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</si>
  <si>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</si>
  <si>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</si>
  <si>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</si>
  <si>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</si>
  <si>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</si>
  <si>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</si>
  <si>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</si>
  <si>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</si>
  <si>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</si>
  <si>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</si>
  <si>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</si>
  <si>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</si>
  <si>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</si>
  <si>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</si>
  <si>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</si>
  <si>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</si>
  <si>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</si>
  <si>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</si>
  <si>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</si>
  <si>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</si>
  <si>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</si>
  <si>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</si>
  <si>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</si>
  <si>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</si>
  <si>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</si>
  <si>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</si>
  <si>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</si>
  <si>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</si>
  <si>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</si>
  <si>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</si>
  <si>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</si>
  <si>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</si>
  <si>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</si>
  <si>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</si>
  <si>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</si>
  <si>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</si>
  <si>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</si>
  <si>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</si>
  <si>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</si>
  <si>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</si>
  <si>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</si>
  <si>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</si>
  <si>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</si>
  <si>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</si>
  <si>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</si>
  <si>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</si>
  <si>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</si>
  <si>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</si>
  <si>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</si>
  <si>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</si>
  <si>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</si>
  <si>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</si>
  <si>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</si>
  <si>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</si>
  <si>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</si>
  <si>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</si>
  <si>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</si>
  <si>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</si>
  <si>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</si>
  <si>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</si>
  <si>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</si>
  <si>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</si>
  <si>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</si>
  <si>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</si>
  <si>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</si>
  <si>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</si>
  <si>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</si>
  <si>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</si>
  <si>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</si>
  <si>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</si>
  <si>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</si>
  <si>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</si>
  <si>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</si>
  <si>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</si>
  <si>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</si>
  <si>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</si>
  <si>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</si>
  <si>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</si>
  <si>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</si>
  <si>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</si>
  <si>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</si>
  <si>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</si>
  <si>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</si>
  <si>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</si>
  <si>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</si>
  <si>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</si>
  <si>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</si>
  <si>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</si>
  <si>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</si>
  <si>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</si>
  <si>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</si>
  <si>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</si>
  <si>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</si>
  <si>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</si>
  <si>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</si>
  <si>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</si>
  <si>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</si>
  <si>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</si>
  <si>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</si>
  <si>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</si>
  <si>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</si>
  <si>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</si>
  <si>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</si>
  <si>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</si>
  <si>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</si>
  <si>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</si>
  <si>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</si>
  <si>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</si>
  <si>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</si>
  <si>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</si>
  <si>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</si>
  <si>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</si>
  <si>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</si>
  <si>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</si>
  <si>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</si>
  <si>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</si>
  <si>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</si>
  <si>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</si>
  <si>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</si>
  <si>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</si>
  <si>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</si>
  <si>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</si>
  <si>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</si>
  <si>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</si>
  <si>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</si>
  <si>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</si>
  <si>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</si>
  <si>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</si>
  <si>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</si>
  <si>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</si>
  <si>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</si>
  <si>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</si>
  <si>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</si>
  <si>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</si>
  <si>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</si>
  <si>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</si>
  <si>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</si>
  <si>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</si>
  <si>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</si>
  <si>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</si>
  <si>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</si>
  <si>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</si>
  <si>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</si>
  <si>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</si>
  <si>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</si>
  <si>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</si>
  <si>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</si>
  <si>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</si>
  <si>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</si>
  <si>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</si>
  <si>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</si>
  <si>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</si>
  <si>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</si>
  <si>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</si>
  <si>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</si>
  <si>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</si>
  <si>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</si>
  <si>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</si>
  <si>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</si>
  <si>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</si>
  <si>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</si>
  <si>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</si>
  <si>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</si>
  <si>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</si>
  <si>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</si>
  <si>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</si>
  <si>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</si>
  <si>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</si>
  <si>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</si>
  <si>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</si>
  <si>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</si>
  <si>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</si>
  <si>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</si>
  <si>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</si>
  <si>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</si>
  <si>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</si>
  <si>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</si>
  <si>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</si>
  <si>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</si>
  <si>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</si>
  <si>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</si>
  <si>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</si>
  <si>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</si>
  <si>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</si>
  <si>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</si>
  <si>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</si>
  <si>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</si>
  <si>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</si>
  <si>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</si>
  <si>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</si>
  <si>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</si>
  <si>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</si>
  <si>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</si>
  <si>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</si>
  <si>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</si>
  <si>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</si>
  <si>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</si>
  <si>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</si>
  <si>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</si>
  <si>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</si>
  <si>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</si>
  <si>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</si>
  <si>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</si>
  <si>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</si>
  <si>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</si>
  <si>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</si>
  <si>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</si>
  <si>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</si>
  <si>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</si>
  <si>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</si>
  <si>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</si>
  <si>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</si>
  <si>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</si>
  <si>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</si>
  <si>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</si>
  <si>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</si>
  <si>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</si>
  <si>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</si>
  <si>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</si>
  <si>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</si>
  <si>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</si>
  <si>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</si>
  <si>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</si>
  <si>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</si>
  <si>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</si>
  <si>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</si>
  <si>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</si>
  <si>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</si>
  <si>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</si>
  <si>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</si>
  <si>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</si>
  <si>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</si>
  <si>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</si>
  <si>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</si>
  <si>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</si>
  <si>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</si>
  <si>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</si>
  <si>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</si>
  <si>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</si>
  <si>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</si>
  <si>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</si>
  <si>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</si>
  <si>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</si>
  <si>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</si>
  <si>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</si>
  <si>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</si>
  <si>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</si>
  <si>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</si>
  <si>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</si>
  <si>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</si>
  <si>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</si>
  <si>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</si>
  <si>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</si>
  <si>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</si>
  <si>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</si>
  <si>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</si>
  <si>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</si>
  <si>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</si>
  <si>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</si>
  <si>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</si>
  <si>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</si>
  <si>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</si>
  <si>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</si>
  <si>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</si>
  <si>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</si>
  <si>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</si>
  <si>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</si>
  <si>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</si>
  <si>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</si>
  <si>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</si>
  <si>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</si>
  <si>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</si>
  <si>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</si>
  <si>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</si>
  <si>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</si>
  <si>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</si>
  <si>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</si>
  <si>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</si>
  <si>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</si>
  <si>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</si>
  <si>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</si>
  <si>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</si>
  <si>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</si>
  <si>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</si>
  <si>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</si>
  <si>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</si>
  <si>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</si>
  <si>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</si>
  <si>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</si>
  <si>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</si>
  <si>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</si>
  <si>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</si>
  <si>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</si>
  <si>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</si>
  <si>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</si>
  <si>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</si>
  <si>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</si>
  <si>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</si>
  <si>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</si>
  <si>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</si>
  <si>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</si>
  <si>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</si>
  <si>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</si>
  <si>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</si>
  <si>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</si>
  <si>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</si>
  <si>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</si>
  <si>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</si>
  <si>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</si>
  <si>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</si>
  <si>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</si>
  <si>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</si>
  <si>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</si>
  <si>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</si>
  <si>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</si>
  <si>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</si>
  <si>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</si>
  <si>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</si>
  <si>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</si>
  <si>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</si>
  <si>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</si>
  <si>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</si>
  <si>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</si>
  <si>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</si>
  <si>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</si>
  <si>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</si>
  <si>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</si>
  <si>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</si>
  <si>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</si>
  <si>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</si>
  <si>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</si>
  <si>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</si>
  <si>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</si>
  <si>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</si>
  <si>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</si>
  <si>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</si>
  <si>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</si>
  <si>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</si>
  <si>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</si>
  <si>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</si>
  <si>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</si>
  <si>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</si>
  <si>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</si>
  <si>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</si>
  <si>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</si>
  <si>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</si>
  <si>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</si>
  <si>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</si>
  <si>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</si>
  <si>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</si>
  <si>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</si>
  <si>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</si>
  <si>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</si>
  <si>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</si>
  <si>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</si>
  <si>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</si>
  <si>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</si>
  <si>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</si>
  <si>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</si>
  <si>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</si>
  <si>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</si>
  <si>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</si>
  <si>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</si>
  <si>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</si>
  <si>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</si>
  <si>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</si>
  <si>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</si>
  <si>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</si>
  <si>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</si>
  <si>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</si>
  <si>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</si>
  <si>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</si>
  <si>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</si>
  <si>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</si>
  <si>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</si>
  <si>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</si>
  <si>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</si>
  <si>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</si>
  <si>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</si>
  <si>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</si>
  <si>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</si>
  <si>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</si>
  <si>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</si>
  <si>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</si>
  <si>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</si>
  <si>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</si>
  <si>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</si>
  <si>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</si>
  <si>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</si>
  <si>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</si>
  <si>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</si>
  <si>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</si>
  <si>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</si>
  <si>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</si>
  <si>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</si>
  <si>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</si>
  <si>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</si>
  <si>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</si>
  <si>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</si>
  <si>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</si>
  <si>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</si>
  <si>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</si>
  <si>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</si>
  <si>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</si>
  <si>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</si>
  <si>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</si>
  <si>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</si>
  <si>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</si>
  <si>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</si>
  <si>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</si>
  <si>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</si>
  <si>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</si>
  <si>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</si>
  <si>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</si>
  <si>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</si>
  <si>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</si>
  <si>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</si>
  <si>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</si>
  <si>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</si>
  <si>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</si>
  <si>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</si>
  <si>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</si>
  <si>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</si>
  <si>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</si>
  <si>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</si>
  <si>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</si>
  <si>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</si>
  <si>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</si>
  <si>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</si>
  <si>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</si>
  <si>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</si>
  <si>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</si>
  <si>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</si>
  <si>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</si>
  <si>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</si>
  <si>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</si>
  <si>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</si>
  <si>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</si>
  <si>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</si>
  <si>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</si>
  <si>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</si>
  <si>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</si>
  <si>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</si>
  <si>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</si>
  <si>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</si>
  <si>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</si>
  <si>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</si>
  <si>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</si>
  <si>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</si>
  <si>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</si>
  <si>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</si>
  <si>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</si>
  <si>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</si>
  <si>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</si>
  <si>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</si>
  <si>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</si>
  <si>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</si>
  <si>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</si>
  <si>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</si>
  <si>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</si>
  <si>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</si>
  <si>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</si>
  <si>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</si>
  <si>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</si>
  <si>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</si>
  <si>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</si>
  <si>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</si>
  <si>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</si>
  <si>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</si>
  <si>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</si>
  <si>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</si>
  <si>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</si>
  <si>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</si>
  <si>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</si>
  <si>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</si>
  <si>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</si>
  <si>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</si>
  <si>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</si>
  <si>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</si>
  <si>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</si>
  <si>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</si>
  <si>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</si>
  <si>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</si>
  <si>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</si>
  <si>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</si>
  <si>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</si>
  <si>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</si>
  <si>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</si>
  <si>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</si>
  <si>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</si>
  <si>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</si>
  <si>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</si>
  <si>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</si>
  <si>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</si>
  <si>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</si>
  <si>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</si>
  <si>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</si>
  <si>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</si>
  <si>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</si>
  <si>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</si>
  <si>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</si>
  <si>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</si>
  <si>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</si>
  <si>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</si>
  <si>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</si>
  <si>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</si>
  <si>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</si>
  <si>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</si>
  <si>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</si>
  <si>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</si>
  <si>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</si>
  <si>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</si>
  <si>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</si>
  <si>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</si>
  <si>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</si>
  <si>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</si>
  <si>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</si>
  <si>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</si>
  <si>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</si>
  <si>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</si>
  <si>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</si>
  <si>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</si>
  <si>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</si>
  <si>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</si>
  <si>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</si>
  <si>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</si>
  <si>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</si>
  <si>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</si>
  <si>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</si>
  <si>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</si>
  <si>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</si>
  <si>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</si>
  <si>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</si>
  <si>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</si>
  <si>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</si>
  <si>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</si>
  <si>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</si>
  <si>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</si>
  <si>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</si>
  <si>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</si>
  <si>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</si>
  <si>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</si>
  <si>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</si>
  <si>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</si>
  <si>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</si>
  <si>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</si>
  <si>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</si>
  <si>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</si>
  <si>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</si>
  <si>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</si>
  <si>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</si>
  <si>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</si>
  <si>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</si>
  <si>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</si>
  <si>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</si>
  <si>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</si>
  <si>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</si>
  <si>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</si>
  <si>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</si>
  <si>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</si>
  <si>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</si>
  <si>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</si>
  <si>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</si>
  <si>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</si>
  <si>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</si>
  <si>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</si>
  <si>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</si>
  <si>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</si>
  <si>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</si>
  <si>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</si>
  <si>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</si>
  <si>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</si>
  <si>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</si>
  <si>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</si>
  <si>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</si>
  <si>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</si>
  <si>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</si>
  <si>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</si>
  <si>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</si>
  <si>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</si>
  <si>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</si>
  <si>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</si>
  <si>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</si>
  <si>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</si>
  <si>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</si>
  <si>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</si>
  <si>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</si>
  <si>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</si>
  <si>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</si>
  <si>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</si>
  <si>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</si>
  <si>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</si>
  <si>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</si>
  <si>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</si>
  <si>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</si>
  <si>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</si>
  <si>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</si>
  <si>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</si>
  <si>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</si>
  <si>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</si>
  <si>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</si>
  <si>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</si>
  <si>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</si>
  <si>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</si>
  <si>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</si>
  <si>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</si>
  <si>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</si>
  <si>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</si>
  <si>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</si>
  <si>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</si>
  <si>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</si>
  <si>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</si>
  <si>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</si>
  <si>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</si>
  <si>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</si>
  <si>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</si>
  <si>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</si>
  <si>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</si>
  <si>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</si>
  <si>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</si>
  <si>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</si>
  <si>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</si>
  <si>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</si>
  <si>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</si>
  <si>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</si>
  <si>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</si>
  <si>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</si>
  <si>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</si>
  <si>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</si>
  <si>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</si>
  <si>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</si>
  <si>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</si>
  <si>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</si>
  <si>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</si>
  <si>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</si>
  <si>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</si>
  <si>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</si>
  <si>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</si>
  <si>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</si>
  <si>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</si>
  <si>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</si>
  <si>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</si>
  <si>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</si>
  <si>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</si>
  <si>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</si>
  <si>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</si>
  <si>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</si>
  <si>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</si>
  <si>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</si>
  <si>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</si>
  <si>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</si>
  <si>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</si>
  <si>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</si>
  <si>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</si>
  <si>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</si>
  <si>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</si>
  <si>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</si>
  <si>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</si>
  <si>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</si>
  <si>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</si>
  <si>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</si>
  <si>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</si>
  <si>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</si>
  <si>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</si>
  <si>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</si>
  <si>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</si>
  <si>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</si>
  <si>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</si>
  <si>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</si>
  <si>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</si>
  <si>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</si>
  <si>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</si>
  <si>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</si>
  <si>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</si>
  <si>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</si>
  <si>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</si>
  <si>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</si>
  <si>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</si>
  <si>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</si>
  <si>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</si>
  <si>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</si>
  <si>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</si>
  <si>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</si>
  <si>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</si>
  <si>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</si>
  <si>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</si>
  <si>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</si>
  <si>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</si>
  <si>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</si>
  <si>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</si>
  <si>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</si>
  <si>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</si>
  <si>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</si>
  <si>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</si>
  <si>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</si>
  <si>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</si>
  <si>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</si>
  <si>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</si>
  <si>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</si>
  <si>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</si>
  <si>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</si>
  <si>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</si>
  <si>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</si>
  <si>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</si>
  <si>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</si>
  <si>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</si>
  <si>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</si>
  <si>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</si>
  <si>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</si>
  <si>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</si>
  <si>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</si>
  <si>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</si>
  <si>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</si>
  <si>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</si>
  <si>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</si>
  <si>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</si>
  <si>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</si>
  <si>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</si>
  <si>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</si>
  <si>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</si>
  <si>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</si>
  <si>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</si>
  <si>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</si>
  <si>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</si>
  <si>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</si>
  <si>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</si>
  <si>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</si>
  <si>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</si>
  <si>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</si>
  <si>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</si>
  <si>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</si>
  <si>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</si>
  <si>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</si>
  <si>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</si>
  <si>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</si>
  <si>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</si>
  <si>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</si>
  <si>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</si>
  <si>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</si>
  <si>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</si>
  <si>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</si>
  <si>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</si>
  <si>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</si>
  <si>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</si>
  <si>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</si>
  <si>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</si>
  <si>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</si>
  <si>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</si>
  <si>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</si>
  <si>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</si>
  <si>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</si>
  <si>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</si>
  <si>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</si>
  <si>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</si>
  <si>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</si>
  <si>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</si>
  <si>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</si>
  <si>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</si>
  <si>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</si>
  <si>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</si>
  <si>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</si>
  <si>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</si>
  <si>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</si>
  <si>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</si>
  <si>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</si>
  <si>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</si>
  <si>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</si>
  <si>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</si>
  <si>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</si>
  <si>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</si>
  <si>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</si>
  <si>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</si>
  <si>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</si>
  <si>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</si>
  <si>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</si>
  <si>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</si>
  <si>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</si>
  <si>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</si>
  <si>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</si>
  <si>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</si>
  <si>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</si>
  <si>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</si>
  <si>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</si>
  <si>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</si>
  <si>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</si>
  <si>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</si>
  <si>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</si>
  <si>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</si>
  <si>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</si>
  <si>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</si>
  <si>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</si>
  <si>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</si>
  <si>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</si>
  <si>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</si>
  <si>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</si>
  <si>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</si>
  <si>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</si>
  <si>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</si>
  <si>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</si>
  <si>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</si>
  <si>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</si>
  <si>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</si>
  <si>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</si>
  <si>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</si>
  <si>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</si>
  <si>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</si>
  <si>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</si>
  <si>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</si>
  <si>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</si>
  <si>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</si>
  <si>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</si>
  <si>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</si>
  <si>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</si>
  <si>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</si>
  <si>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</si>
  <si>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</si>
  <si>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</si>
  <si>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</si>
  <si>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</si>
  <si>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</si>
  <si>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</si>
  <si>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</si>
  <si>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</si>
  <si>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</si>
  <si>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</si>
  <si>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</si>
  <si>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</si>
  <si>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</si>
  <si>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</si>
  <si>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</si>
  <si>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</si>
  <si>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</si>
  <si>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</si>
  <si>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</si>
  <si>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</si>
  <si>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</si>
  <si>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</si>
  <si>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</si>
  <si>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</si>
  <si>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</si>
  <si>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</si>
  <si>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</si>
  <si>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</si>
  <si>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</si>
  <si>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</si>
  <si>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</si>
  <si>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</si>
  <si>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</si>
  <si>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</si>
  <si>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</si>
  <si>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</si>
  <si>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</si>
  <si>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</si>
  <si>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</si>
  <si>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</si>
  <si>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</si>
  <si>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</si>
  <si>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</si>
  <si>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</si>
  <si>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</si>
  <si>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</si>
  <si>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</si>
  <si>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</si>
  <si>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</si>
  <si>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</si>
  <si>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</si>
  <si>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</si>
  <si>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</si>
  <si>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</si>
  <si>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</si>
  <si>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</si>
  <si>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</si>
  <si>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</si>
  <si>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</si>
  <si>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</si>
  <si>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</si>
  <si>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</si>
  <si>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</si>
  <si>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</si>
  <si>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</si>
  <si>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</si>
  <si>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</si>
  <si>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</si>
  <si>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</si>
  <si>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</si>
  <si>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</si>
  <si>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</si>
  <si>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</si>
  <si>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</si>
  <si>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</si>
  <si>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</si>
  <si>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</si>
  <si>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</si>
  <si>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</si>
  <si>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</si>
  <si>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</si>
  <si>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</si>
  <si>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</si>
  <si>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</si>
  <si>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</si>
  <si>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</si>
  <si>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</si>
  <si>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</si>
  <si>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</si>
  <si>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</si>
  <si>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</si>
  <si>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</si>
  <si>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</si>
  <si>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</si>
  <si>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</si>
  <si>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</si>
  <si>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</si>
  <si>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</si>
  <si>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</si>
  <si>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</si>
  <si>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</si>
  <si>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</si>
  <si>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</si>
  <si>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</si>
  <si>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</si>
  <si>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</si>
  <si>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</si>
  <si>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</si>
  <si>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</si>
  <si>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</si>
  <si>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</si>
  <si>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</si>
  <si>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</si>
  <si>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</si>
  <si>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</si>
  <si>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</si>
  <si>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</si>
  <si>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</si>
  <si>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</si>
  <si>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</si>
  <si>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</si>
  <si>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</si>
  <si>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</si>
  <si>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</si>
  <si>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</si>
  <si>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</si>
  <si>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</si>
  <si>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</si>
  <si>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</si>
  <si>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</si>
  <si>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</si>
  <si>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</si>
  <si>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</si>
  <si>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</si>
  <si>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</si>
  <si>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</si>
  <si>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</si>
  <si>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</si>
  <si>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</si>
  <si>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</si>
  <si>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</si>
  <si>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</si>
  <si>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</si>
  <si>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</si>
  <si>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</si>
  <si>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</si>
  <si>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</si>
  <si>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</si>
  <si>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</si>
  <si>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</si>
  <si>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</si>
  <si>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</si>
  <si>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</si>
  <si>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</si>
  <si>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</si>
  <si>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</si>
  <si>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</si>
  <si>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</si>
  <si>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</si>
  <si>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</si>
  <si>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</si>
  <si>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</si>
  <si>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</si>
  <si>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</si>
  <si>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</si>
  <si>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</si>
  <si>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</si>
  <si>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</si>
  <si>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</si>
  <si>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</si>
  <si>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</si>
  <si>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</si>
  <si>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</si>
  <si>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</si>
  <si>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</si>
  <si>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</si>
  <si>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</si>
  <si>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</si>
  <si>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</si>
  <si>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</si>
  <si>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</si>
  <si>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</si>
  <si>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</si>
  <si>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</si>
  <si>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</si>
  <si>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</si>
  <si>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</si>
  <si>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</si>
  <si>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</si>
  <si>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</si>
  <si>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</si>
  <si>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</si>
  <si>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</si>
  <si>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</si>
  <si>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</si>
  <si>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</si>
  <si>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</si>
  <si>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</si>
  <si>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</si>
  <si>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</si>
  <si>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</si>
  <si>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</si>
  <si>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</si>
  <si>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</si>
  <si>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</si>
  <si>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</si>
  <si>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</si>
  <si>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</si>
  <si>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</si>
  <si>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</si>
  <si>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</si>
  <si>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</si>
  <si>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</si>
  <si>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</si>
  <si>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</si>
  <si>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</si>
  <si>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</si>
  <si>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</si>
  <si>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</si>
  <si>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</si>
  <si>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</si>
  <si>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</si>
  <si>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</si>
  <si>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</si>
  <si>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</si>
  <si>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</si>
  <si>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</si>
  <si>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</si>
  <si>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</si>
  <si>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</si>
  <si>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</si>
  <si>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</si>
  <si>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</si>
  <si>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</si>
  <si>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</si>
  <si>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</si>
  <si>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</si>
  <si>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</si>
  <si>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</si>
  <si>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</si>
  <si>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</si>
  <si>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</si>
  <si>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</si>
  <si>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</si>
  <si>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</si>
  <si>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</si>
  <si>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</si>
  <si>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</si>
  <si>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</si>
  <si>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</si>
  <si>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</si>
  <si>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</si>
  <si>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</si>
  <si>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</si>
  <si>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</si>
  <si>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</si>
  <si>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</si>
  <si>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</si>
  <si>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</si>
  <si>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</si>
  <si>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</si>
  <si>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</si>
  <si>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</si>
  <si>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</si>
  <si>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</si>
  <si>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</si>
  <si>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</si>
  <si>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</si>
  <si>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</si>
  <si>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</si>
  <si>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</si>
  <si>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</si>
  <si>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</si>
  <si>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</si>
  <si>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</si>
  <si>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</si>
  <si>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</si>
  <si>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</si>
  <si>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</si>
  <si>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</si>
  <si>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</si>
  <si>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</si>
  <si>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</si>
  <si>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</si>
  <si>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</si>
  <si>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</si>
  <si>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</si>
  <si>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</si>
  <si>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</si>
  <si>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</si>
  <si>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</si>
  <si>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</si>
  <si>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</si>
  <si>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</si>
  <si>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</si>
  <si>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</si>
  <si>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</si>
  <si>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</si>
  <si>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</si>
  <si>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</si>
  <si>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</si>
  <si>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</si>
  <si>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</si>
  <si>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</si>
  <si>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</si>
  <si>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</si>
  <si>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</si>
  <si>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</si>
  <si>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</si>
  <si>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</si>
  <si>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</si>
  <si>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</si>
  <si>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</si>
  <si>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</si>
  <si>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</si>
  <si>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</si>
  <si>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</si>
  <si>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</si>
  <si>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</si>
  <si>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</si>
  <si>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</si>
  <si>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</si>
  <si>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</si>
  <si>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</si>
  <si>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</si>
  <si>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</si>
  <si>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</si>
  <si>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</si>
  <si>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</si>
  <si>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</si>
  <si>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</si>
  <si>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</si>
  <si>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</si>
  <si>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</si>
  <si>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</si>
  <si>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</si>
  <si>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</si>
  <si>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</si>
  <si>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</si>
  <si>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</si>
  <si>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</si>
  <si>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</si>
  <si>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</si>
  <si>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</si>
  <si>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</si>
  <si>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</si>
  <si>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</si>
  <si>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</si>
  <si>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</si>
  <si>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</si>
  <si>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</si>
  <si>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</si>
  <si>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</si>
  <si>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</si>
  <si>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</si>
  <si>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</si>
  <si>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</si>
  <si>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</si>
  <si>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</si>
  <si>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</si>
  <si>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</si>
  <si>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</si>
  <si>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</si>
  <si>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</si>
  <si>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</si>
  <si>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</si>
  <si>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</si>
  <si>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</si>
  <si>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</si>
  <si>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</si>
  <si>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</si>
  <si>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</si>
  <si>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</si>
  <si>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</si>
  <si>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</si>
  <si>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</si>
  <si>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</si>
  <si>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</si>
  <si>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</si>
  <si>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</si>
  <si>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</si>
  <si>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</si>
  <si>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</si>
  <si>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</si>
  <si>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</si>
  <si>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</si>
  <si>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</si>
  <si>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</si>
  <si>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</si>
  <si>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</si>
  <si>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</si>
  <si>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</si>
  <si>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</si>
  <si>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</si>
  <si>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</si>
  <si>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</si>
  <si>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</si>
  <si>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</si>
  <si>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</si>
  <si>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</si>
  <si>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</si>
  <si>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</si>
  <si>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</si>
  <si>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</si>
  <si>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</si>
  <si>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</si>
  <si>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</si>
  <si>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</si>
  <si>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</si>
  <si>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</si>
  <si>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</si>
  <si>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</si>
  <si>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</si>
  <si>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</si>
  <si>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</si>
  <si>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</si>
  <si>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</si>
  <si>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</si>
  <si>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</si>
  <si>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</si>
  <si>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</si>
  <si>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</si>
  <si>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</si>
  <si>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</si>
  <si>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</si>
  <si>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</si>
  <si>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</si>
  <si>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</si>
  <si>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</si>
  <si>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</si>
  <si>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</si>
  <si>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</si>
  <si>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</si>
  <si>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</si>
  <si>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</si>
  <si>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</si>
  <si>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</si>
  <si>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</si>
  <si>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</si>
  <si>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</si>
  <si>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</si>
  <si>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</si>
  <si>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</si>
  <si>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</si>
  <si>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</si>
  <si>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</si>
  <si>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</si>
  <si>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</si>
  <si>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</si>
  <si>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</si>
  <si>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</si>
  <si>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</si>
  <si>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</si>
  <si>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</si>
  <si>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</si>
  <si>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</si>
  <si>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</si>
  <si>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</si>
  <si>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</si>
  <si>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</si>
  <si>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</si>
  <si>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</si>
  <si>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</si>
  <si>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</si>
  <si>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</si>
  <si>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</si>
  <si>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</si>
  <si>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</si>
  <si>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</si>
  <si>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</si>
  <si>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</si>
  <si>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</si>
  <si>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</si>
  <si>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</si>
  <si>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</si>
  <si>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</si>
  <si>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</si>
  <si>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</si>
  <si>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</si>
  <si>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</si>
  <si>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</si>
  <si>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</si>
  <si>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</si>
  <si>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</si>
  <si>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</si>
  <si>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</si>
  <si>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</si>
  <si>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</si>
  <si>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</si>
  <si>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</si>
  <si>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</si>
  <si>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</si>
  <si>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</si>
  <si>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</si>
  <si>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</si>
  <si>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</si>
  <si>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</si>
  <si>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</si>
  <si>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</si>
  <si>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</si>
  <si>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</si>
  <si>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</si>
  <si>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</si>
  <si>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</si>
  <si>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</si>
  <si>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</si>
  <si>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</si>
  <si>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</si>
  <si>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</si>
  <si>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</si>
  <si>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</si>
  <si>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</si>
  <si>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</si>
  <si>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</si>
  <si>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</si>
  <si>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</si>
  <si>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</si>
  <si>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</si>
  <si>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</si>
  <si>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</si>
  <si>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</si>
  <si>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</si>
  <si>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</si>
  <si>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</si>
  <si>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</si>
  <si>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</si>
  <si>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</si>
  <si>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</si>
  <si>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</si>
  <si>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</si>
  <si>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</si>
  <si>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</si>
  <si>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</si>
  <si>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</si>
  <si>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</si>
  <si>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</si>
  <si>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</si>
  <si>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</si>
  <si>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</si>
  <si>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</si>
  <si>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</si>
  <si>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</si>
  <si>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</si>
  <si>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</si>
  <si>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</si>
  <si>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</si>
  <si>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</si>
  <si>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</si>
  <si>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</si>
  <si>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</si>
  <si>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</si>
  <si>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</si>
  <si>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</si>
  <si>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</si>
  <si>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</si>
  <si>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</si>
  <si>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</si>
  <si>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</si>
  <si>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</si>
  <si>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</si>
  <si>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</si>
  <si>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</si>
  <si>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</si>
  <si>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</si>
  <si>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</si>
  <si>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</si>
  <si>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</si>
  <si>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</si>
  <si>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</si>
  <si>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</si>
  <si>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</si>
  <si>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</si>
  <si>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</si>
  <si>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</si>
  <si>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</si>
  <si>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</si>
  <si>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</si>
  <si>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</si>
  <si>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</si>
  <si>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</si>
  <si>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</si>
  <si>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</si>
  <si>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</si>
  <si>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</si>
  <si>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</si>
  <si>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</si>
  <si>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</si>
  <si>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</si>
  <si>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</si>
  <si>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</si>
  <si>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</si>
  <si>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</si>
  <si>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</si>
  <si>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</si>
  <si>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</si>
  <si>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</si>
  <si>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</si>
  <si>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</si>
  <si>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</si>
  <si>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</si>
  <si>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</si>
  <si>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</si>
  <si>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</si>
  <si>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</si>
  <si>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</si>
  <si>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</si>
  <si>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</si>
  <si>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</si>
  <si>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</si>
  <si>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</si>
  <si>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</si>
  <si>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</si>
  <si>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</si>
  <si>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</si>
  <si>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</si>
  <si>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</si>
  <si>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</si>
  <si>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</si>
  <si>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</si>
  <si>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</si>
  <si>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</si>
  <si>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</si>
  <si>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</si>
  <si>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</si>
  <si>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</si>
  <si>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</si>
  <si>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</si>
  <si>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</si>
  <si>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</si>
  <si>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</si>
  <si>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</si>
  <si>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</si>
  <si>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</si>
  <si>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</si>
  <si>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</si>
  <si>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</si>
  <si>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</si>
  <si>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</si>
  <si>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</si>
  <si>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</si>
  <si>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</si>
  <si>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</si>
  <si>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</si>
  <si>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</si>
  <si>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</si>
  <si>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</si>
  <si>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</si>
  <si>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</si>
  <si>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</si>
  <si>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</si>
  <si>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</si>
  <si>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</si>
  <si>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</si>
  <si>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</si>
  <si>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</si>
  <si>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</si>
  <si>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</si>
  <si>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</si>
  <si>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</si>
  <si>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</si>
  <si>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</si>
  <si>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</si>
  <si>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</si>
  <si>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</si>
  <si>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</si>
  <si>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</si>
  <si>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</si>
  <si>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</si>
  <si>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</si>
  <si>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</si>
  <si>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</si>
  <si>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</si>
  <si>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</si>
  <si>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</si>
  <si>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</si>
  <si>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</si>
  <si>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</si>
  <si>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</si>
  <si>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</si>
  <si>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</si>
  <si>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</si>
  <si>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</si>
  <si>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</si>
  <si>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</si>
  <si>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</si>
  <si>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</si>
  <si>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</si>
  <si>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</si>
  <si>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</si>
  <si>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</si>
  <si>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</si>
  <si>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</si>
  <si>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</si>
  <si>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</si>
  <si>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</si>
  <si>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</si>
  <si>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</si>
  <si>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</si>
  <si>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</si>
  <si>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</si>
  <si>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</si>
  <si>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</si>
  <si>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</si>
  <si>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</si>
  <si>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</si>
  <si>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</si>
  <si>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</si>
  <si>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</si>
  <si>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</si>
  <si>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</si>
  <si>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</si>
  <si>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</si>
  <si>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</si>
  <si>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</si>
  <si>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</si>
  <si>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</si>
  <si>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</si>
  <si>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</si>
  <si>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</si>
  <si>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</si>
  <si>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</si>
  <si>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</si>
  <si>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</si>
  <si>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</si>
  <si>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</si>
  <si>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</si>
  <si>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</si>
  <si>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</si>
  <si>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</si>
  <si>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</si>
  <si>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</si>
  <si>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</si>
  <si>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</si>
  <si>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</si>
  <si>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</si>
  <si>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</si>
  <si>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</si>
  <si>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</si>
  <si>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</si>
  <si>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</si>
  <si>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</si>
  <si>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</si>
  <si>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</si>
  <si>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</si>
  <si>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</si>
  <si>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</si>
  <si>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</si>
  <si>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</si>
  <si>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</si>
  <si>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</si>
  <si>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</si>
  <si>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</si>
  <si>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</si>
  <si>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</si>
  <si>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</si>
  <si>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</si>
  <si>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</si>
  <si>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</si>
  <si>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</si>
  <si>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</si>
  <si>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</si>
  <si>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</si>
  <si>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</si>
  <si>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</si>
  <si>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</si>
  <si>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</si>
  <si>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</si>
  <si>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</si>
  <si>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</si>
  <si>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</si>
  <si>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</si>
  <si>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</si>
  <si>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</si>
  <si>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</si>
  <si>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</si>
  <si>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</si>
  <si>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</si>
  <si>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</si>
  <si>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</si>
  <si>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</si>
  <si>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</si>
  <si>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</si>
  <si>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</si>
  <si>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</si>
  <si>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</si>
  <si>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</si>
  <si>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</si>
  <si>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</si>
  <si>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</si>
  <si>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</si>
  <si>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</si>
  <si>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</si>
  <si>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</si>
  <si>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</si>
  <si>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</si>
  <si>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</si>
  <si>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</si>
  <si>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</si>
  <si>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</si>
  <si>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</si>
  <si>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</si>
  <si>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</si>
  <si>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</si>
  <si>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</si>
  <si>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</si>
  <si>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</si>
  <si>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</si>
  <si>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</si>
  <si>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</si>
  <si>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</si>
  <si>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</si>
  <si>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</si>
  <si>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</si>
  <si>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</si>
  <si>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</si>
  <si>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</si>
  <si>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</si>
  <si>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</si>
  <si>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</si>
  <si>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</si>
  <si>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</si>
  <si>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</si>
  <si>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</si>
  <si>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</si>
  <si>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</si>
  <si>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</si>
  <si>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</si>
  <si>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</si>
  <si>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</si>
  <si>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</si>
  <si>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</si>
  <si>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</si>
  <si>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</si>
  <si>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</si>
  <si>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</si>
  <si>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</si>
  <si>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</si>
  <si>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</si>
  <si>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</si>
  <si>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</si>
  <si>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</si>
  <si>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</si>
  <si>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</si>
  <si>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</si>
  <si>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</si>
  <si>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</si>
  <si>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</si>
  <si>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</si>
  <si>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</si>
  <si>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</si>
  <si>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</si>
  <si>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</si>
  <si>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</si>
  <si>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</si>
  <si>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</si>
  <si>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</si>
  <si>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</si>
  <si>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</si>
  <si>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</si>
  <si>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</si>
  <si>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</si>
  <si>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</si>
  <si>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</si>
  <si>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</si>
  <si>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</si>
  <si>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</si>
  <si>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</si>
  <si>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</si>
  <si>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</si>
  <si>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</si>
  <si>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</si>
  <si>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</si>
  <si>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</si>
  <si>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</si>
  <si>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</si>
  <si>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</si>
  <si>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</si>
  <si>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</si>
  <si>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</si>
  <si>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</si>
  <si>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</si>
  <si>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</si>
  <si>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</si>
  <si>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</si>
  <si>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</si>
  <si>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</si>
  <si>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</si>
  <si>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</si>
  <si>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</si>
  <si>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</si>
  <si>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</si>
  <si>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</si>
  <si>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</si>
  <si>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</si>
  <si>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</si>
  <si>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</si>
  <si>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</si>
  <si>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</si>
  <si>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</si>
  <si>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</si>
  <si>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</si>
  <si>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</si>
  <si>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</si>
  <si>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</si>
  <si>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</si>
  <si>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</si>
  <si>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</si>
  <si>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</si>
  <si>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</si>
  <si>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</si>
  <si>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</si>
  <si>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</si>
  <si>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</si>
  <si>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</si>
  <si>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</si>
  <si>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</si>
  <si>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</si>
  <si>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</si>
  <si>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</si>
  <si>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</si>
  <si>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</si>
  <si>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</si>
  <si>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</si>
  <si>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</si>
  <si>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</si>
  <si>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</si>
  <si>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</si>
  <si>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</si>
  <si>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</si>
  <si>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</si>
  <si>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</si>
  <si>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</si>
  <si>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</si>
  <si>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</si>
  <si>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</si>
  <si>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</si>
  <si>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</si>
  <si>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</si>
  <si>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</si>
  <si>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</si>
  <si>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</si>
  <si>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</si>
  <si>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</si>
  <si>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</si>
  <si>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</si>
  <si>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</si>
  <si>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</si>
  <si>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</si>
  <si>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</si>
  <si>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</si>
  <si>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</si>
  <si>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</si>
  <si>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</si>
  <si>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</si>
  <si>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</si>
  <si>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</si>
  <si>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</si>
  <si>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</si>
  <si>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</si>
  <si>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</si>
  <si>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</si>
  <si>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</si>
  <si>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</si>
  <si>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</si>
  <si>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</si>
  <si>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</si>
  <si>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</si>
  <si>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</si>
  <si>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</si>
  <si>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</si>
  <si>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</si>
  <si>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</si>
  <si>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</si>
  <si>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</si>
  <si>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</si>
  <si>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</si>
  <si>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</si>
  <si>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</si>
  <si>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</si>
  <si>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</si>
  <si>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</si>
  <si>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</si>
  <si>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</si>
  <si>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</si>
  <si>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</si>
  <si>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</si>
  <si>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</si>
  <si>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</si>
  <si>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</si>
  <si>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</si>
  <si>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</si>
  <si>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</si>
  <si>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</si>
  <si>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</si>
  <si>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</si>
  <si>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</si>
  <si>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</si>
  <si>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</si>
  <si>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</si>
  <si>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</si>
  <si>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</si>
  <si>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</si>
  <si>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</si>
  <si>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</si>
  <si>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</si>
  <si>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</si>
  <si>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</si>
  <si>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</si>
  <si>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</si>
  <si>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</si>
  <si>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</si>
  <si>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</si>
  <si>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</si>
  <si>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</si>
  <si>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</si>
  <si>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</si>
  <si>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</si>
  <si>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</si>
  <si>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</si>
  <si>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</si>
  <si>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</si>
  <si>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</si>
  <si>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</si>
  <si>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</si>
  <si>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</si>
  <si>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</si>
  <si>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</si>
  <si>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</si>
  <si>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</si>
  <si>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</si>
  <si>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</si>
  <si>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</si>
  <si>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</si>
  <si>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</si>
  <si>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</si>
  <si>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</si>
  <si>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</si>
  <si>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</si>
  <si>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</si>
  <si>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</si>
  <si>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</si>
  <si>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</si>
  <si>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</si>
  <si>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</si>
  <si>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</si>
  <si>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</si>
  <si>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</si>
  <si>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</si>
  <si>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</si>
  <si>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</si>
  <si>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</si>
  <si>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</si>
  <si>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</si>
  <si>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</si>
  <si>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</si>
  <si>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</si>
  <si>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</si>
  <si>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</si>
  <si>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</si>
  <si>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</si>
  <si>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</si>
  <si>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</si>
  <si>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</si>
  <si>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</si>
  <si>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</si>
  <si>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</si>
  <si>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</si>
  <si>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</si>
  <si>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</si>
  <si>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</si>
  <si>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</si>
  <si>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</si>
  <si>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</si>
  <si>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</si>
  <si>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</si>
  <si>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</si>
  <si>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</si>
  <si>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</si>
  <si>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</si>
  <si>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</si>
  <si>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</si>
  <si>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</si>
  <si>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</si>
  <si>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</si>
  <si>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</si>
  <si>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</si>
  <si>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</si>
  <si>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</si>
  <si>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</si>
  <si>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</si>
  <si>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</si>
  <si>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</si>
  <si>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</si>
  <si>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</si>
  <si>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</si>
  <si>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</si>
  <si>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</si>
  <si>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</si>
  <si>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</si>
  <si>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</si>
  <si>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</si>
  <si>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</si>
  <si>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</si>
  <si>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</si>
  <si>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</si>
  <si>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</si>
  <si>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</si>
  <si>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</si>
  <si>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</si>
  <si>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</si>
  <si>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</si>
  <si>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</si>
  <si>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</si>
  <si>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</si>
  <si>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</si>
  <si>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</si>
  <si>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</si>
  <si>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</si>
  <si>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</si>
  <si>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</si>
  <si>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</si>
  <si>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</si>
  <si>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</si>
  <si>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</si>
  <si>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</si>
  <si>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</si>
  <si>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</si>
  <si>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</si>
  <si>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</si>
  <si>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</si>
  <si>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</si>
  <si>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</si>
  <si>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</si>
  <si>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</si>
  <si>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</si>
  <si>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</si>
  <si>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</si>
  <si>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</si>
  <si>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</si>
  <si>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</si>
  <si>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</si>
  <si>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</si>
  <si>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</si>
  <si>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</si>
  <si>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</si>
  <si>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</si>
  <si>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</si>
  <si>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</si>
  <si>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</si>
  <si>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</si>
  <si>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</si>
  <si>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</si>
  <si>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</si>
  <si>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</si>
  <si>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</si>
  <si>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</si>
  <si>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</si>
  <si>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</si>
  <si>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</si>
  <si>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</si>
  <si>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</si>
  <si>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</si>
  <si>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</si>
  <si>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</si>
  <si>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</si>
  <si>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</si>
  <si>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</si>
  <si>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</si>
  <si>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</si>
  <si>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</si>
  <si>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</si>
  <si>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</si>
  <si>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</si>
  <si>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</si>
  <si>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</si>
  <si>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</si>
  <si>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</si>
  <si>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</si>
  <si>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</si>
  <si>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</si>
  <si>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</si>
  <si>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</si>
  <si>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</si>
  <si>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</si>
  <si>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</si>
  <si>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</si>
  <si>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</si>
  <si>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</si>
  <si>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</si>
  <si>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</si>
  <si>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</si>
  <si>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</si>
  <si>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</si>
  <si>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</si>
  <si>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</si>
  <si>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</si>
  <si>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</si>
  <si>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</si>
  <si>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</si>
  <si>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</si>
  <si>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</si>
  <si>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</si>
  <si>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</si>
  <si>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</si>
  <si>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</si>
  <si>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</si>
  <si>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</si>
  <si>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</si>
  <si>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</si>
  <si>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</si>
  <si>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</si>
  <si>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</si>
  <si>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</si>
  <si>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</si>
  <si>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</si>
  <si>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</si>
  <si>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</si>
  <si>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</si>
  <si>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</si>
  <si>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</si>
  <si>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</si>
  <si>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</si>
  <si>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</si>
  <si>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</si>
  <si>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</si>
  <si>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</si>
  <si>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</si>
  <si>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</si>
  <si>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</si>
  <si>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</si>
  <si>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</si>
  <si>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</si>
  <si>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</si>
  <si>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</si>
  <si>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</si>
  <si>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</si>
  <si>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</si>
  <si>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</si>
  <si>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</si>
  <si>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</si>
  <si>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</si>
  <si>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</si>
  <si>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</si>
  <si>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</si>
  <si>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</si>
  <si>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</si>
  <si>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</si>
  <si>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</si>
  <si>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</si>
  <si>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</si>
  <si>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</si>
  <si>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</si>
  <si>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</si>
  <si>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</si>
  <si>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</si>
  <si>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</si>
  <si>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</si>
  <si>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</si>
  <si>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</si>
  <si>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</si>
  <si>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</si>
  <si>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</si>
  <si>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</si>
  <si>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</si>
  <si>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</si>
  <si>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</si>
  <si>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</si>
  <si>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</si>
  <si>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</si>
  <si>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</si>
  <si>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</si>
  <si>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</si>
  <si>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</si>
  <si>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</si>
  <si>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</si>
  <si>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</si>
  <si>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</si>
  <si>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</si>
  <si>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</si>
  <si>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</si>
  <si>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</si>
  <si>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</si>
  <si>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</si>
  <si>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</si>
  <si>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</si>
  <si>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</si>
  <si>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</si>
  <si>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</si>
  <si>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</si>
  <si>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</si>
  <si>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</si>
  <si>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</si>
  <si>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</si>
  <si>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</si>
  <si>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</si>
  <si>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</si>
  <si>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</si>
  <si>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</si>
  <si>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</si>
  <si>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</si>
  <si>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</si>
  <si>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</si>
  <si>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</si>
  <si>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</si>
  <si>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</si>
  <si>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</si>
  <si>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</si>
  <si>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</si>
  <si>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</si>
  <si>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</si>
  <si>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</si>
  <si>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</si>
  <si>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</si>
  <si>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</si>
  <si>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</si>
  <si>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</si>
  <si>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</si>
  <si>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</si>
  <si>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</si>
  <si>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</si>
  <si>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</si>
  <si>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</si>
  <si>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</si>
  <si>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</si>
  <si>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</si>
  <si>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</si>
  <si>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</si>
  <si>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</si>
  <si>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</si>
  <si>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</si>
  <si>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</si>
  <si>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</si>
  <si>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</si>
  <si>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</si>
  <si>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</si>
  <si>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</si>
  <si>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</si>
  <si>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</si>
  <si>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</si>
  <si>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</si>
  <si>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</si>
  <si>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</si>
  <si>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</si>
  <si>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</si>
  <si>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</si>
  <si>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</si>
  <si>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</si>
  <si>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</si>
  <si>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</si>
  <si>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</si>
  <si>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</si>
  <si>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</si>
  <si>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</si>
  <si>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</si>
  <si>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</si>
  <si>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</si>
  <si>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</si>
  <si>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</si>
  <si>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</si>
  <si>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</si>
  <si>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</si>
  <si>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</si>
  <si>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</si>
  <si>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</si>
  <si>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</si>
  <si>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</si>
  <si>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</si>
  <si>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</si>
  <si>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</si>
  <si>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</si>
  <si>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</si>
  <si>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</si>
  <si>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</si>
  <si>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</si>
  <si>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</si>
  <si>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</si>
  <si>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</si>
  <si>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</si>
  <si>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</si>
  <si>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</si>
  <si>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</si>
  <si>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</si>
  <si>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</si>
  <si>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</si>
  <si>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</si>
  <si>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</si>
  <si>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</si>
  <si>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</si>
  <si>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</si>
  <si>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</si>
  <si>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</si>
  <si>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</si>
  <si>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</si>
  <si>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</si>
  <si>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</si>
  <si>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</si>
  <si>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</si>
  <si>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</si>
  <si>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</si>
  <si>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</si>
  <si>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</si>
  <si>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</si>
  <si>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</si>
  <si>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</si>
  <si>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</si>
  <si>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</si>
  <si>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</si>
  <si>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</si>
  <si>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</si>
  <si>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</si>
  <si>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</si>
  <si>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</si>
  <si>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</si>
  <si>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</si>
  <si>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</si>
  <si>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</si>
  <si>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</si>
  <si>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</si>
  <si>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</si>
  <si>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</si>
  <si>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</si>
  <si>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</si>
  <si>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</si>
  <si>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</si>
  <si>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</si>
  <si>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</si>
  <si>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</si>
  <si>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</si>
  <si>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</si>
  <si>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</si>
  <si>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</si>
  <si>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</si>
  <si>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</si>
  <si>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</si>
  <si>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</si>
  <si>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</si>
  <si>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</si>
  <si>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</si>
  <si>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</si>
  <si>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</si>
  <si>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</si>
  <si>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</si>
  <si>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</si>
  <si>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</si>
  <si>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</si>
  <si>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</si>
  <si>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</si>
  <si>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</si>
  <si>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</si>
  <si>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</si>
  <si>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</si>
  <si>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</si>
  <si>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</si>
  <si>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</si>
  <si>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</si>
  <si>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</si>
  <si>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</si>
  <si>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</si>
  <si>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</si>
  <si>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</si>
  <si>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</si>
  <si>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</si>
  <si>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</si>
  <si>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</si>
  <si>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</si>
  <si>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</si>
  <si>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</si>
  <si>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</si>
  <si>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</si>
  <si>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</si>
  <si>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</si>
  <si>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</si>
  <si>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</si>
  <si>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</si>
  <si>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</si>
  <si>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</si>
  <si>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</si>
  <si>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</si>
  <si>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</si>
  <si>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</si>
  <si>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</si>
  <si>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</si>
  <si>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</si>
  <si>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</si>
  <si>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</si>
  <si>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</si>
  <si>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</si>
  <si>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</si>
  <si>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</si>
  <si>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</si>
  <si>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</si>
  <si>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</si>
  <si>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</si>
  <si>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</si>
  <si>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</si>
  <si>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</si>
  <si>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</si>
  <si>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</si>
  <si>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</si>
  <si>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</si>
  <si>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</si>
  <si>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</si>
  <si>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</si>
  <si>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</si>
  <si>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</si>
  <si>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</si>
  <si>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</si>
  <si>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</si>
  <si>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</si>
  <si>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</si>
  <si>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</si>
  <si>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</si>
  <si>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</si>
  <si>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</si>
  <si>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</si>
  <si>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</si>
  <si>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</si>
  <si>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</si>
  <si>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</si>
  <si>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</si>
  <si>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</si>
  <si>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</si>
  <si>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</si>
  <si>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</si>
  <si>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</si>
  <si>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</si>
  <si>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</si>
  <si>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</si>
  <si>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</si>
  <si>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</si>
  <si>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</si>
  <si>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</si>
  <si>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</si>
  <si>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</si>
  <si>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</si>
  <si>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</si>
  <si>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</si>
  <si>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</si>
  <si>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</si>
  <si>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</si>
  <si>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</si>
  <si>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</si>
  <si>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</si>
  <si>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</si>
  <si>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</si>
  <si>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</si>
  <si>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</si>
  <si>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</si>
  <si>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</si>
  <si>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</si>
  <si>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</si>
  <si>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</si>
  <si>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</si>
  <si>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</si>
  <si>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</si>
  <si>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</si>
  <si>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</si>
  <si>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</si>
  <si>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</si>
  <si>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</si>
  <si>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</si>
  <si>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</si>
  <si>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</si>
  <si>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</si>
  <si>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</si>
  <si>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</si>
  <si>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</si>
  <si>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</si>
  <si>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</si>
  <si>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</si>
  <si>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</si>
  <si>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</si>
  <si>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</si>
  <si>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</si>
  <si>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</si>
  <si>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</si>
  <si>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</si>
  <si>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</si>
  <si>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</si>
  <si>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</si>
  <si>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</si>
  <si>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</si>
  <si>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</si>
  <si>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</si>
  <si>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</si>
  <si>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</si>
  <si>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</si>
  <si>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</si>
  <si>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</si>
  <si>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</si>
  <si>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</si>
  <si>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</si>
  <si>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</si>
  <si>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</si>
  <si>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</si>
  <si>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</si>
  <si>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</si>
  <si>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</si>
  <si>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</si>
  <si>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</si>
  <si>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</si>
  <si>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</si>
  <si>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</si>
  <si>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</si>
  <si>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</si>
  <si>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</si>
  <si>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</si>
  <si>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</si>
  <si>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</si>
  <si>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</si>
  <si>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</si>
  <si>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</si>
  <si>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</si>
  <si>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</si>
  <si>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</si>
  <si>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</si>
  <si>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</si>
  <si>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</si>
  <si>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</si>
  <si>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</si>
  <si>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</si>
  <si>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</si>
  <si>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</si>
  <si>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</si>
  <si>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</si>
  <si>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</si>
  <si>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</si>
  <si>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</si>
  <si>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</si>
  <si>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</si>
  <si>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</si>
  <si>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</si>
  <si>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</si>
  <si>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</si>
  <si>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</si>
  <si>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</si>
  <si>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</si>
  <si>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</si>
  <si>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</si>
  <si>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</si>
  <si>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</si>
  <si>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</si>
  <si>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</si>
  <si>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</si>
  <si>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</si>
  <si>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</si>
  <si>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</si>
  <si>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</si>
  <si>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</si>
  <si>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</si>
  <si>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</si>
  <si>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</si>
  <si>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</si>
  <si>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</si>
  <si>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</si>
  <si>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</si>
  <si>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</si>
  <si>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</si>
  <si>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</si>
  <si>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</si>
  <si>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</si>
  <si>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</si>
  <si>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</si>
  <si>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</si>
  <si>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</si>
  <si>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</si>
  <si>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</si>
  <si>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</si>
  <si>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</si>
  <si>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</si>
  <si>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</si>
  <si>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</si>
  <si>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</si>
  <si>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</si>
  <si>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</si>
  <si>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</si>
  <si>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</si>
  <si>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</si>
  <si>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</si>
  <si>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</si>
  <si>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</si>
  <si>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</si>
  <si>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</si>
  <si>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</si>
  <si>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</si>
  <si>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</si>
  <si>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</si>
  <si>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</si>
  <si>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</si>
  <si>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</si>
  <si>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</si>
  <si>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</si>
  <si>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</si>
  <si>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</si>
  <si>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</si>
  <si>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</si>
  <si>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</si>
  <si>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</si>
  <si>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</si>
  <si>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</si>
  <si>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</si>
  <si>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</si>
  <si>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</si>
  <si>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</si>
  <si>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</si>
  <si>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</si>
  <si>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</si>
  <si>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</si>
  <si>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</si>
  <si>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</si>
  <si>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</si>
  <si>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</si>
  <si>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</si>
  <si>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</si>
  <si>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</si>
  <si>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</si>
  <si>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</si>
  <si>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</si>
  <si>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</si>
  <si>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</si>
  <si>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</si>
  <si>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</si>
  <si>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</si>
  <si>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</si>
  <si>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</si>
  <si>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</si>
  <si>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</si>
  <si>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</si>
  <si>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</si>
  <si>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</si>
  <si>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</si>
  <si>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</si>
  <si>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</si>
  <si>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</si>
  <si>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</si>
  <si>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</si>
  <si>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</si>
  <si>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</si>
  <si>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</si>
  <si>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</si>
  <si>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</si>
  <si>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</si>
  <si>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</si>
  <si>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</si>
  <si>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</si>
  <si>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</si>
  <si>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</si>
  <si>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</si>
  <si>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</si>
  <si>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</si>
  <si>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</si>
  <si>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</si>
  <si>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</si>
  <si>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</si>
  <si>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</si>
  <si>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</si>
  <si>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</si>
  <si>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</si>
  <si>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</si>
  <si>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</si>
  <si>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</si>
  <si>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</si>
  <si>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</si>
  <si>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</si>
  <si>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</si>
  <si>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</si>
  <si>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</si>
  <si>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</si>
  <si>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</si>
  <si>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</si>
  <si>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</si>
  <si>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</si>
  <si>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</si>
  <si>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</si>
  <si>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</si>
  <si>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</si>
  <si>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</si>
  <si>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</si>
  <si>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</si>
  <si>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</si>
  <si>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</si>
  <si>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</si>
  <si>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</si>
  <si>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</si>
  <si>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</si>
  <si>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</si>
  <si>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</si>
  <si>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</si>
  <si>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</si>
  <si>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</si>
  <si>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</si>
  <si>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</si>
  <si>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</si>
  <si>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</si>
  <si>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</si>
  <si>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</si>
  <si>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</si>
  <si>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</si>
  <si>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</si>
  <si>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</si>
  <si>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</si>
  <si>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</si>
  <si>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</si>
  <si>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</si>
  <si>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</si>
  <si>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</si>
  <si>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</si>
  <si>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</si>
  <si>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</si>
  <si>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</si>
  <si>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</si>
  <si>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</si>
  <si>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</si>
  <si>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</si>
  <si>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</si>
  <si>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</si>
  <si>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</si>
  <si>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</si>
  <si>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</si>
  <si>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</si>
  <si>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</si>
  <si>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</si>
  <si>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</si>
  <si>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</si>
  <si>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</si>
  <si>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</si>
  <si>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</si>
  <si>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</si>
  <si>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</si>
  <si>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</si>
  <si>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</si>
  <si>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</si>
  <si>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</si>
  <si>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</si>
  <si>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</si>
  <si>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</si>
  <si>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</si>
  <si>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</si>
  <si>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</si>
  <si>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</si>
  <si>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</si>
  <si>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</si>
  <si>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</si>
  <si>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</si>
  <si>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</si>
  <si>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</si>
  <si>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</si>
  <si>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</si>
  <si>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</si>
  <si>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</si>
  <si>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</si>
  <si>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</si>
  <si>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</si>
  <si>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</si>
  <si>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</si>
  <si>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</si>
  <si>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</si>
  <si>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</si>
  <si>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</si>
  <si>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</si>
  <si>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</si>
  <si>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</si>
  <si>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</si>
  <si>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</si>
  <si>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</si>
  <si>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</si>
  <si>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</si>
  <si>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</si>
  <si>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</si>
  <si>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</si>
  <si>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</si>
  <si>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</si>
  <si>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</si>
  <si>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</si>
  <si>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</si>
  <si>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</si>
  <si>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</si>
  <si>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</si>
  <si>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</si>
  <si>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</si>
  <si>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</si>
  <si>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</si>
  <si>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</si>
  <si>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</si>
  <si>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</si>
  <si>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</si>
  <si>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</si>
  <si>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</si>
  <si>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</si>
  <si>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</si>
  <si>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</si>
  <si>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</si>
  <si>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</si>
  <si>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</si>
  <si>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</si>
  <si>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</si>
  <si>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</si>
  <si>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</si>
  <si>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</si>
  <si>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</si>
  <si>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</si>
  <si>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</si>
  <si>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</si>
  <si>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</si>
  <si>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</si>
  <si>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</si>
  <si>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</si>
  <si>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</si>
  <si>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</si>
  <si>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</si>
  <si>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</si>
  <si>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</si>
  <si>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</si>
  <si>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</si>
  <si>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</si>
  <si>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</si>
  <si>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</si>
  <si>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</si>
  <si>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</si>
  <si>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</si>
  <si>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</si>
  <si>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</si>
  <si>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</si>
  <si>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</si>
  <si>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</si>
  <si>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</si>
  <si>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</si>
  <si>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</si>
  <si>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</si>
  <si>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</si>
  <si>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</si>
  <si>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</si>
  <si>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</si>
  <si>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</si>
  <si>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</si>
  <si>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</si>
  <si>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</si>
  <si>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</si>
  <si>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</si>
  <si>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</si>
  <si>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</si>
  <si>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</si>
  <si>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</si>
  <si>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</si>
  <si>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</si>
  <si>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</si>
  <si>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</si>
  <si>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</si>
  <si>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</si>
  <si>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</si>
  <si>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</si>
  <si>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</si>
  <si>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</si>
  <si>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</si>
  <si>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</si>
  <si>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</si>
  <si>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</si>
  <si>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</si>
  <si>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</si>
  <si>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</si>
  <si>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</si>
  <si>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</si>
  <si>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</si>
  <si>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</si>
  <si>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</si>
  <si>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</si>
  <si>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</si>
  <si>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</si>
  <si>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</si>
  <si>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</si>
  <si>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</si>
  <si>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</si>
  <si>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</si>
  <si>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</si>
  <si>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</si>
  <si>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</si>
  <si>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</si>
  <si>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</si>
  <si>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</si>
  <si>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</si>
  <si>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</si>
  <si>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</si>
  <si>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</si>
  <si>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</si>
  <si>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</si>
  <si>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</si>
  <si>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</si>
  <si>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</si>
  <si>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</si>
  <si>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</si>
  <si>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</si>
  <si>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</si>
  <si>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</si>
  <si>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</si>
  <si>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</si>
  <si>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</si>
  <si>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</si>
  <si>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</si>
  <si>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</si>
  <si>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</si>
  <si>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</si>
  <si>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</si>
  <si>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</si>
  <si>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</si>
  <si>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</si>
  <si>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</si>
  <si>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</si>
  <si>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</si>
  <si>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</si>
  <si>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</si>
  <si>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</si>
  <si>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</si>
  <si>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</si>
  <si>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</si>
  <si>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</si>
  <si>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</si>
  <si>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</si>
  <si>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</si>
  <si>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</si>
  <si>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</si>
  <si>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</si>
  <si>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</si>
  <si>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</si>
  <si>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</si>
  <si>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</si>
  <si>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</si>
  <si>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</si>
  <si>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</si>
  <si>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</si>
  <si>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</si>
  <si>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</si>
  <si>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</si>
  <si>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</si>
  <si>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</si>
  <si>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</si>
  <si>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</si>
  <si>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</si>
  <si>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</si>
  <si>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</si>
  <si>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</si>
  <si>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</si>
  <si>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</si>
  <si>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</si>
  <si>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</si>
  <si>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</si>
  <si>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</si>
  <si>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</si>
  <si>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</si>
  <si>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</si>
  <si>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</si>
  <si>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</si>
  <si>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</si>
  <si>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</si>
  <si>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</si>
  <si>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</si>
  <si>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</si>
  <si>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</si>
  <si>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</si>
  <si>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</si>
  <si>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</si>
  <si>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</si>
  <si>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</si>
  <si>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</si>
  <si>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</si>
  <si>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</si>
  <si>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</si>
  <si>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</si>
  <si>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</si>
  <si>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</si>
  <si>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</si>
  <si>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</si>
  <si>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</si>
  <si>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</si>
  <si>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</si>
  <si>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</si>
  <si>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</si>
  <si>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</si>
  <si>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</si>
  <si>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</si>
  <si>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</si>
  <si>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</si>
  <si>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</si>
  <si>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</si>
  <si>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</si>
  <si>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</si>
  <si>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</si>
  <si>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</si>
  <si>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</si>
  <si>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</si>
  <si>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</si>
  <si>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</si>
  <si>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</si>
  <si>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</si>
  <si>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</si>
  <si>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</si>
  <si>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</si>
  <si>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</si>
  <si>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</si>
  <si>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</si>
  <si>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</si>
  <si>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</si>
  <si>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</si>
  <si>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</si>
  <si>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</si>
  <si>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</si>
  <si>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</si>
  <si>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</si>
  <si>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</si>
  <si>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</si>
  <si>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</si>
  <si>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</si>
  <si>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</si>
  <si>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</si>
  <si>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</si>
  <si>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</si>
  <si>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</si>
  <si>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</si>
  <si>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</si>
  <si>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</si>
  <si>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</si>
  <si>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</si>
  <si>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</si>
  <si>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</si>
  <si>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</si>
  <si>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</si>
  <si>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</si>
  <si>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</si>
  <si>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</si>
  <si>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</si>
  <si>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</si>
  <si>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</si>
  <si>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</si>
  <si>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</si>
  <si>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</si>
  <si>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</si>
  <si>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</si>
  <si>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</si>
  <si>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</si>
  <si>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</si>
  <si>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</si>
  <si>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</si>
  <si>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</si>
  <si>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</si>
  <si>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</si>
  <si>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</si>
  <si>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</si>
  <si>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</si>
  <si>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</si>
  <si>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</si>
  <si>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</si>
  <si>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</si>
  <si>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</si>
  <si>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</si>
  <si>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</si>
  <si>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</si>
  <si>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</si>
  <si>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</si>
  <si>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</si>
  <si>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</si>
  <si>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</si>
  <si>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</si>
  <si>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</si>
  <si>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</si>
  <si>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</si>
  <si>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</si>
  <si>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</si>
  <si>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</si>
  <si>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</si>
  <si>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</si>
  <si>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</si>
  <si>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</si>
  <si>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</si>
  <si>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</si>
  <si>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</si>
  <si>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</si>
  <si>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</si>
  <si>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</si>
  <si>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</si>
  <si>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</si>
  <si>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</si>
  <si>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</si>
  <si>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</si>
  <si>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</si>
  <si>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</si>
  <si>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</si>
  <si>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</si>
  <si>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</si>
  <si>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</si>
  <si>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</si>
  <si>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</si>
  <si>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</si>
  <si>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</si>
  <si>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</si>
  <si>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</si>
  <si>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</si>
  <si>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</si>
  <si>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</si>
  <si>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</si>
  <si>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</si>
  <si>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</si>
  <si>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</si>
  <si>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</si>
  <si>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</si>
  <si>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</si>
  <si>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</si>
  <si>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</si>
  <si>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</si>
  <si>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</si>
  <si>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</si>
  <si>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</si>
  <si>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</si>
  <si>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</si>
  <si>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</si>
  <si>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</si>
  <si>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</si>
  <si>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</si>
  <si>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</si>
  <si>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</si>
  <si>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</si>
  <si>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</si>
  <si>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</si>
  <si>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</si>
  <si>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</si>
  <si>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</si>
  <si>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</si>
  <si>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</si>
  <si>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</si>
  <si>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</si>
  <si>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</si>
  <si>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</si>
  <si>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</si>
  <si>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</si>
  <si>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</si>
  <si>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</si>
  <si>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</si>
  <si>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</si>
  <si>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</si>
  <si>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</si>
  <si>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</si>
  <si>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</si>
  <si>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</si>
  <si>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</si>
  <si>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</si>
  <si>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</si>
  <si>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</si>
  <si>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</si>
  <si>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</si>
  <si>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</si>
  <si>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</si>
  <si>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</si>
  <si>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</si>
  <si>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</si>
  <si>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</si>
  <si>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</si>
  <si>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</si>
  <si>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</si>
  <si>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</si>
  <si>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</si>
  <si>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</si>
  <si>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</si>
  <si>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</si>
  <si>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</si>
  <si>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</si>
  <si>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</si>
  <si>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</si>
  <si>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</si>
  <si>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</si>
  <si>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</si>
  <si>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</si>
  <si>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</si>
  <si>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</si>
  <si>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</si>
  <si>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</si>
  <si>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</si>
  <si>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</si>
  <si>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</si>
  <si>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</si>
  <si>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</si>
  <si>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</si>
  <si>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</si>
  <si>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</si>
  <si>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</si>
  <si>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</si>
  <si>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</si>
  <si>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</si>
  <si>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</si>
  <si>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</si>
  <si>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</si>
  <si>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</si>
  <si>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</si>
  <si>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</si>
  <si>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</si>
  <si>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</si>
  <si>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</si>
  <si>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</si>
  <si>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</si>
  <si>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</si>
  <si>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</si>
  <si>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</si>
  <si>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</si>
  <si>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</si>
  <si>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</si>
  <si>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</si>
  <si>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</si>
  <si>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</si>
  <si>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</si>
  <si>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</si>
  <si>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</si>
  <si>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</si>
  <si>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</si>
  <si>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</si>
  <si>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</si>
  <si>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</si>
  <si>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</si>
  <si>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</si>
  <si>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</si>
  <si>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</si>
  <si>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</si>
  <si>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</si>
  <si>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</si>
  <si>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</si>
  <si>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</si>
  <si>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</si>
  <si>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</si>
  <si>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</si>
  <si>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</si>
  <si>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</si>
  <si>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</si>
  <si>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</si>
  <si>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</si>
  <si>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</si>
  <si>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</si>
  <si>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</si>
  <si>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</si>
  <si>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</si>
  <si>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</si>
  <si>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</si>
  <si>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</si>
  <si>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</si>
  <si>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</si>
  <si>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</si>
  <si>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</si>
  <si>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</si>
  <si>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</si>
  <si>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</si>
  <si>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</si>
  <si>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</si>
  <si>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</si>
  <si>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</si>
  <si>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</si>
  <si>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</si>
  <si>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</si>
  <si>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</si>
  <si>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</si>
  <si>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</si>
  <si>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</si>
  <si>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</si>
  <si>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</si>
  <si>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</si>
  <si>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</si>
  <si>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</si>
  <si>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</si>
  <si>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</si>
  <si>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</si>
  <si>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</si>
  <si>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</si>
  <si>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</si>
  <si>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</si>
  <si>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</si>
  <si>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</si>
  <si>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</si>
  <si>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</si>
  <si>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</si>
  <si>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</si>
  <si>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</si>
  <si>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</si>
  <si>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</si>
  <si>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</si>
  <si>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</si>
  <si>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</si>
  <si>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</si>
  <si>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</si>
  <si>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</si>
  <si>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</si>
  <si>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</si>
  <si>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</si>
  <si>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</si>
  <si>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</si>
  <si>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</si>
  <si>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</si>
  <si>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</si>
  <si>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</si>
  <si>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</si>
  <si>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</si>
  <si>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</si>
  <si>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</si>
  <si>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</si>
  <si>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</si>
  <si>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</si>
  <si>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</si>
  <si>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</si>
  <si>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</si>
  <si>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</si>
  <si>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</si>
  <si>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</si>
  <si>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</si>
  <si>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</si>
  <si>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</si>
  <si>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</si>
  <si>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</si>
  <si>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</si>
  <si>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</si>
  <si>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</si>
  <si>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</si>
  <si>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</si>
  <si>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</si>
  <si>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</si>
  <si>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</si>
  <si>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</si>
  <si>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</si>
  <si>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</si>
  <si>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</si>
  <si>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</si>
  <si>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</si>
  <si>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</si>
  <si>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</si>
  <si>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</si>
  <si>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</si>
  <si>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</si>
  <si>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</si>
  <si>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</si>
  <si>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</si>
  <si>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</si>
  <si>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</si>
  <si>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</si>
  <si>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</si>
  <si>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</si>
  <si>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</si>
  <si>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</si>
  <si>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</si>
  <si>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</si>
  <si>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</si>
  <si>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</si>
  <si>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</si>
  <si>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</si>
  <si>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</si>
  <si>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</si>
  <si>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</si>
  <si>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</si>
  <si>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</si>
  <si>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</si>
  <si>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</si>
  <si>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</si>
  <si>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</si>
  <si>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</si>
  <si>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</si>
  <si>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</si>
  <si>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</si>
  <si>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</si>
  <si>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</si>
  <si>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</si>
  <si>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</si>
  <si>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</si>
  <si>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</si>
  <si>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</si>
  <si>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</si>
  <si>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</si>
  <si>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</si>
  <si>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</si>
  <si>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</si>
  <si>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</si>
  <si>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</si>
  <si>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</si>
  <si>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</si>
  <si>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</si>
  <si>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</si>
  <si>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</si>
  <si>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</si>
  <si>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</si>
  <si>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</si>
  <si>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</si>
  <si>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</si>
  <si>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</si>
  <si>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</si>
  <si>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</si>
  <si>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</si>
  <si>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</si>
  <si>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</si>
  <si>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</si>
  <si>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</si>
  <si>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</si>
  <si>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</si>
  <si>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</si>
  <si>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</si>
  <si>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</si>
  <si>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</si>
  <si>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</si>
  <si>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</si>
  <si>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</si>
  <si>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</si>
  <si>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</si>
  <si>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</si>
  <si>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</si>
  <si>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</si>
  <si>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</si>
  <si>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</si>
  <si>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</si>
  <si>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</si>
  <si>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</si>
  <si>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</si>
  <si>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</si>
  <si>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</si>
  <si>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</si>
  <si>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</si>
  <si>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</si>
  <si>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</si>
  <si>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</si>
  <si>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</si>
  <si>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</si>
  <si>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</si>
  <si>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</si>
  <si>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</si>
  <si>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</si>
  <si>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</si>
  <si>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</si>
  <si>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</si>
  <si>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</si>
  <si>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</si>
  <si>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</si>
  <si>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</si>
  <si>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</si>
  <si>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</si>
  <si>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</si>
  <si>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</si>
  <si>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</si>
  <si>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</si>
  <si>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</si>
  <si>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</si>
  <si>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</si>
  <si>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</si>
  <si>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</si>
  <si>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</si>
  <si>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</si>
  <si>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</si>
  <si>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</si>
  <si>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</si>
  <si>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</si>
  <si>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</si>
  <si>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</si>
  <si>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</si>
  <si>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</si>
  <si>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</si>
  <si>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</si>
  <si>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</si>
  <si>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</si>
  <si>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</si>
  <si>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</si>
  <si>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</si>
  <si>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</si>
  <si>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</si>
  <si>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</si>
  <si>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</si>
  <si>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</si>
  <si>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</si>
  <si>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</si>
  <si>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</si>
  <si>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</si>
  <si>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</si>
  <si>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</si>
  <si>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</si>
  <si>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</si>
  <si>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</si>
  <si>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</si>
  <si>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</si>
  <si>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</si>
  <si>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</si>
  <si>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</si>
  <si>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</si>
  <si>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</si>
  <si>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</si>
  <si>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</si>
  <si>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</si>
  <si>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</si>
  <si>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</si>
  <si>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</si>
  <si>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</si>
  <si>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</si>
  <si>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</si>
  <si>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</si>
  <si>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</si>
  <si>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</si>
  <si>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</si>
  <si>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</si>
  <si>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</si>
  <si>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</si>
  <si>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</si>
  <si>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</si>
  <si>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</si>
  <si>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</si>
  <si>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</si>
  <si>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</si>
  <si>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</si>
  <si>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</si>
  <si>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</si>
  <si>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</si>
  <si>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</si>
  <si>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</si>
  <si>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</si>
  <si>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</si>
  <si>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</si>
  <si>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</si>
  <si>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</si>
  <si>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</si>
  <si>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</si>
  <si>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</si>
  <si>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</si>
  <si>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</si>
  <si>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</si>
  <si>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</si>
  <si>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</si>
  <si>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</si>
  <si>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</si>
  <si>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</si>
  <si>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</si>
  <si>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</si>
  <si>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</si>
  <si>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</si>
  <si>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</si>
  <si>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</si>
  <si>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</si>
  <si>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</si>
  <si>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</si>
  <si>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</si>
  <si>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</si>
  <si>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</si>
  <si>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</si>
  <si>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</si>
  <si>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</si>
  <si>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</si>
  <si>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</si>
  <si>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</si>
  <si>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</si>
  <si>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</si>
  <si>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</si>
  <si>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</si>
  <si>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</si>
  <si>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</si>
  <si>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</si>
  <si>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</si>
  <si>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</si>
  <si>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</si>
  <si>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</si>
  <si>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</si>
  <si>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</si>
  <si>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</si>
  <si>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</si>
  <si>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</si>
  <si>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</si>
  <si>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</si>
  <si>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</si>
  <si>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</si>
  <si>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</si>
  <si>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</si>
  <si>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</si>
  <si>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</si>
  <si>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</si>
  <si>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</si>
  <si>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</si>
  <si>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</si>
  <si>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</si>
  <si>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</si>
  <si>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</si>
  <si>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</si>
  <si>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</si>
  <si>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</si>
  <si>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</si>
  <si>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</si>
  <si>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</si>
  <si>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</si>
  <si>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</si>
  <si>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</si>
  <si>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</si>
  <si>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</si>
  <si>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</si>
  <si>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</si>
  <si>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</si>
  <si>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</si>
  <si>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</si>
  <si>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</si>
  <si>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</si>
  <si>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</si>
  <si>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</si>
  <si>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</si>
  <si>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</si>
  <si>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</si>
  <si>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</si>
  <si>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</si>
  <si>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</si>
  <si>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</si>
  <si>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</si>
  <si>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</si>
  <si>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</si>
  <si>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</si>
  <si>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</si>
  <si>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</si>
  <si>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</si>
  <si>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</si>
  <si>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</si>
  <si>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</si>
  <si>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</si>
  <si>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</si>
  <si>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</si>
  <si>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</si>
  <si>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</si>
  <si>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</si>
  <si>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</si>
  <si>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</si>
  <si>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</si>
  <si>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</si>
  <si>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</si>
  <si>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</si>
  <si>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</si>
  <si>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</si>
  <si>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</si>
  <si>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</si>
  <si>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</si>
  <si>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</si>
  <si>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</si>
  <si>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</si>
  <si>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</si>
  <si>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</si>
  <si>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</si>
  <si>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</si>
  <si>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</si>
  <si>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</si>
  <si>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</si>
  <si>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</si>
  <si>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</si>
  <si>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</si>
  <si>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</si>
  <si>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</si>
  <si>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</si>
  <si>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</si>
  <si>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</si>
  <si>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</si>
  <si>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</si>
  <si>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</si>
  <si>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</si>
  <si>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</si>
  <si>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</si>
  <si>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</si>
  <si>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</si>
  <si>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</si>
  <si>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</si>
  <si>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</si>
  <si>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</si>
  <si>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</si>
  <si>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</si>
  <si>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</si>
  <si>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</si>
  <si>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</si>
  <si>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</si>
  <si>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</si>
  <si>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</si>
  <si>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</si>
  <si>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</si>
  <si>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</si>
  <si>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</si>
  <si>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</si>
  <si>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</si>
  <si>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</si>
  <si>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</si>
  <si>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</si>
  <si>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</si>
  <si>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</si>
  <si>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</si>
  <si>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</si>
  <si>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</si>
  <si>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</si>
  <si>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</si>
  <si>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</si>
  <si>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</si>
  <si>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</si>
  <si>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</si>
  <si>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</si>
  <si>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</si>
  <si>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</si>
  <si>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</si>
  <si>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</si>
  <si>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</si>
  <si>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</si>
  <si>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</si>
  <si>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</si>
  <si>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</si>
  <si>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</si>
  <si>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</si>
  <si>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</si>
  <si>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</si>
  <si>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</si>
  <si>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</si>
  <si>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</si>
  <si>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</si>
  <si>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</si>
  <si>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</si>
  <si>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</si>
  <si>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</si>
  <si>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</si>
  <si>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</si>
  <si>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</si>
  <si>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</si>
  <si>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</si>
  <si>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</si>
  <si>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</si>
  <si>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</si>
  <si>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</si>
  <si>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</si>
  <si>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</si>
  <si>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</si>
  <si>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</si>
  <si>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</si>
  <si>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</si>
  <si>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</si>
  <si>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</si>
  <si>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</si>
  <si>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</si>
  <si>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</si>
  <si>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</si>
  <si>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</si>
  <si>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</si>
  <si>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</si>
  <si>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</si>
  <si>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</si>
  <si>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</si>
  <si>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</si>
  <si>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</si>
  <si>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</si>
  <si>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</si>
  <si>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</si>
  <si>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</si>
  <si>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</si>
  <si>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</si>
  <si>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</si>
  <si>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</si>
  <si>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</si>
  <si>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</si>
  <si>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</si>
  <si>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</si>
  <si>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</si>
  <si>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</si>
  <si>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</si>
  <si>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</si>
  <si>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</si>
  <si>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</si>
  <si>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</si>
  <si>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</si>
  <si>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</si>
  <si>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</si>
  <si>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</si>
  <si>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</si>
  <si>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</si>
  <si>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</si>
  <si>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</si>
  <si>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</si>
  <si>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</si>
  <si>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</si>
  <si>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</si>
  <si>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</si>
  <si>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</si>
  <si>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</si>
  <si>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</si>
  <si>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</si>
  <si>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</si>
  <si>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</si>
  <si>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</si>
  <si>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</si>
  <si>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</si>
  <si>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</si>
  <si>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</si>
  <si>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</si>
  <si>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</si>
  <si>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</si>
  <si>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</si>
  <si>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</si>
  <si>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</si>
  <si>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</si>
  <si>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</si>
  <si>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</si>
  <si>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</si>
  <si>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</si>
  <si>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</si>
  <si>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</si>
  <si>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</si>
  <si>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</si>
  <si>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</si>
  <si>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</si>
  <si>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</si>
  <si>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</si>
  <si>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</si>
  <si>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</si>
  <si>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</si>
  <si>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</si>
  <si>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</si>
  <si>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</si>
  <si>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</si>
  <si>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</si>
  <si>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</si>
  <si>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</si>
  <si>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</si>
  <si>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</si>
  <si>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</si>
  <si>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</si>
  <si>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</si>
  <si>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</si>
  <si>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</si>
  <si>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</si>
  <si>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</si>
  <si>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</si>
  <si>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</si>
  <si>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</si>
  <si>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</si>
  <si>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</si>
  <si>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</si>
  <si>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</si>
  <si>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</si>
  <si>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</si>
  <si>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</si>
  <si>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</si>
  <si>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</si>
  <si>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</si>
  <si>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</si>
  <si>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</si>
  <si>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</si>
  <si>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</si>
  <si>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</si>
  <si>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</si>
  <si>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</si>
  <si>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</si>
  <si>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</si>
  <si>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</si>
  <si>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</si>
  <si>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</si>
  <si>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</si>
  <si>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</si>
  <si>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</si>
  <si>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</si>
  <si>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</si>
  <si>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</si>
  <si>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</si>
  <si>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</si>
  <si>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</si>
  <si>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</si>
  <si>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</si>
  <si>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</si>
  <si>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</si>
  <si>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</si>
  <si>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</si>
  <si>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</si>
  <si>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</si>
  <si>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</si>
  <si>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</si>
  <si>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</si>
  <si>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</si>
  <si>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</si>
  <si>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</si>
  <si>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</si>
  <si>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</si>
  <si>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</si>
  <si>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</si>
  <si>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</si>
  <si>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</si>
  <si>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</si>
  <si>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</si>
  <si>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</si>
  <si>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</si>
  <si>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</si>
  <si>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</si>
  <si>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</si>
  <si>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</si>
  <si>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</si>
  <si>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</si>
  <si>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</si>
  <si>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</si>
  <si>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</si>
  <si>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</si>
  <si>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</si>
  <si>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</si>
  <si>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</si>
  <si>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</si>
  <si>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</si>
  <si>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</si>
  <si>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</si>
  <si>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</si>
  <si>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</si>
  <si>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</si>
  <si>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</si>
  <si>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</si>
  <si>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</si>
  <si>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</si>
  <si>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</si>
  <si>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</si>
  <si>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</si>
  <si>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</si>
  <si>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</si>
  <si>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</si>
  <si>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</si>
  <si>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</si>
  <si>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</si>
  <si>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</si>
  <si>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</si>
  <si>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</si>
  <si>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</si>
  <si>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</si>
  <si>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</si>
  <si>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</si>
  <si>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</si>
  <si>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</si>
  <si>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</si>
  <si>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</si>
  <si>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</si>
  <si>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</si>
  <si>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</si>
  <si>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</si>
  <si>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</si>
  <si>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</si>
  <si>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</si>
  <si>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</si>
  <si>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</si>
  <si>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</si>
  <si>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</si>
  <si>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</si>
  <si>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</si>
  <si>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</si>
  <si>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</si>
  <si>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</si>
  <si>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</si>
  <si>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</si>
  <si>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</si>
  <si>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</si>
  <si>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</si>
  <si>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</si>
  <si>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</si>
  <si>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</si>
  <si>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</si>
  <si>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</si>
  <si>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</si>
  <si>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</si>
  <si>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</si>
  <si>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</si>
  <si>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</si>
  <si>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</si>
  <si>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</si>
  <si>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</si>
  <si>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</si>
  <si>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</si>
  <si>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</si>
  <si>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</si>
  <si>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</si>
  <si>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</si>
  <si>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</si>
  <si>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</si>
  <si>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</si>
  <si>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</si>
  <si>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</si>
  <si>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</si>
  <si>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</si>
  <si>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</si>
  <si>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</si>
  <si>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</si>
  <si>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</si>
  <si>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</si>
  <si>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</si>
  <si>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</si>
  <si>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</si>
  <si>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</si>
  <si>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</si>
  <si>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</si>
  <si>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</si>
  <si>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</si>
  <si>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</si>
  <si>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</si>
  <si>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</si>
  <si>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</si>
  <si>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</si>
  <si>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</si>
  <si>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</si>
  <si>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</si>
  <si>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</si>
  <si>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</si>
  <si>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</si>
  <si>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</si>
  <si>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</si>
  <si>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</si>
  <si>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</si>
  <si>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</si>
  <si>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</si>
  <si>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</si>
  <si>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</si>
  <si>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</si>
  <si>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</si>
  <si>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</si>
  <si>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</si>
  <si>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</si>
  <si>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</si>
  <si>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</si>
  <si>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</si>
  <si>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</si>
  <si>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</si>
  <si>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</si>
  <si>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</si>
  <si>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</si>
  <si>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</si>
  <si>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</si>
  <si>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</si>
  <si>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</si>
  <si>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</si>
  <si>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</si>
  <si>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</si>
  <si>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</si>
  <si>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</si>
  <si>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</si>
  <si>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</si>
  <si>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</si>
  <si>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</si>
  <si>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</si>
  <si>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</si>
  <si>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</si>
  <si>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</si>
  <si>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</si>
  <si>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</si>
  <si>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</si>
  <si>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</si>
  <si>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</si>
  <si>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</si>
  <si>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</si>
  <si>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</si>
  <si>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</si>
  <si>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</si>
  <si>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</si>
  <si>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</si>
  <si>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</si>
  <si>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</si>
  <si>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</si>
  <si>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</si>
  <si>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</si>
  <si>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</si>
  <si>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</si>
  <si>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</si>
  <si>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</si>
  <si>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</si>
  <si>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</si>
  <si>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</si>
  <si>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</si>
  <si>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</si>
  <si>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</si>
  <si>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</si>
  <si>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</si>
  <si>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</si>
  <si>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</si>
  <si>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</si>
  <si>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</si>
  <si>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</si>
  <si>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</si>
  <si>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</si>
  <si>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</si>
  <si>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</si>
  <si>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</si>
  <si>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</si>
  <si>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</si>
  <si>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</si>
  <si>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</si>
  <si>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</si>
  <si>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</si>
  <si>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</si>
  <si>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</si>
  <si>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</si>
  <si>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</si>
  <si>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</si>
  <si>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</si>
  <si>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</si>
  <si>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</si>
  <si>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</si>
  <si>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</si>
  <si>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</si>
  <si>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</si>
  <si>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</si>
  <si>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</si>
  <si>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</si>
  <si>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</si>
  <si>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</si>
  <si>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</si>
  <si>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</si>
  <si>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</si>
  <si>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</si>
  <si>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</si>
  <si>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</si>
  <si>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</si>
  <si>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</si>
  <si>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</si>
  <si>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</si>
  <si>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</si>
  <si>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</si>
  <si>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</si>
  <si>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</si>
  <si>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</si>
  <si>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</si>
  <si>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</si>
  <si>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</si>
  <si>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</si>
  <si>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</si>
  <si>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</si>
  <si>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</si>
  <si>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</si>
  <si>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</si>
  <si>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</si>
  <si>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</si>
  <si>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</si>
  <si>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</si>
  <si>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</si>
  <si>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</si>
  <si>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</si>
  <si>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</si>
  <si>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</si>
  <si>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</si>
  <si>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</si>
  <si>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</si>
  <si>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</si>
  <si>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</si>
  <si>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</si>
  <si>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</si>
  <si>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</si>
  <si>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</si>
  <si>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</si>
  <si>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</si>
  <si>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</si>
  <si>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</si>
  <si>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</si>
  <si>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</si>
  <si>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</si>
  <si>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</si>
  <si>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</si>
  <si>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</si>
  <si>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</si>
  <si>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</si>
  <si>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</si>
  <si>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</si>
  <si>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</si>
  <si>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</si>
  <si>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</si>
  <si>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</si>
  <si>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</si>
  <si>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</si>
  <si>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</si>
  <si>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</si>
  <si>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</si>
  <si>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</si>
  <si>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</si>
  <si>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</si>
  <si>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</si>
  <si>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</si>
  <si>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</si>
  <si>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</si>
  <si>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</si>
  <si>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</si>
  <si>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</si>
  <si>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</si>
  <si>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</si>
  <si>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</si>
  <si>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</si>
  <si>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</si>
  <si>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</si>
  <si>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</si>
  <si>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</si>
  <si>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</si>
  <si>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</si>
  <si>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</si>
  <si>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</si>
  <si>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</si>
  <si>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</si>
  <si>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</si>
  <si>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</si>
  <si>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</si>
  <si>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</si>
  <si>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</si>
  <si>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</si>
  <si>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</si>
  <si>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</si>
  <si>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</si>
  <si>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</si>
  <si>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</si>
  <si>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</si>
  <si>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</si>
  <si>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</si>
  <si>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</si>
  <si>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</si>
  <si>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</si>
  <si>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</si>
  <si>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</si>
  <si>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</si>
  <si>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</si>
  <si>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</si>
  <si>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</si>
  <si>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</si>
  <si>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</si>
  <si>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</si>
  <si>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</si>
  <si>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</si>
  <si>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</si>
  <si>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</si>
  <si>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</si>
  <si>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</si>
  <si>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</si>
  <si>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</si>
  <si>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</si>
  <si>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</si>
  <si>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</si>
  <si>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</si>
  <si>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</si>
  <si>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</si>
  <si>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</si>
  <si>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</si>
  <si>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</si>
  <si>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</si>
  <si>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</si>
  <si>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</si>
  <si>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</si>
  <si>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</si>
  <si>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</si>
  <si>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</si>
  <si>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</si>
  <si>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</si>
  <si>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</si>
  <si>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</si>
  <si>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</si>
  <si>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</si>
  <si>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</si>
  <si>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</si>
  <si>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</si>
  <si>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</si>
  <si>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</si>
  <si>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</si>
  <si>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</si>
  <si>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</si>
  <si>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</si>
  <si>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</si>
  <si>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</si>
  <si>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</si>
  <si>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</si>
  <si>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</si>
  <si>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</si>
  <si>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</si>
  <si>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</si>
  <si>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</si>
  <si>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</si>
  <si>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</si>
  <si>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</si>
  <si>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</si>
  <si>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</si>
  <si>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</si>
  <si>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</si>
  <si>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</si>
  <si>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</si>
  <si>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</si>
  <si>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</si>
  <si>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</si>
  <si>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</si>
  <si>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</si>
  <si>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</si>
  <si>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</si>
  <si>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</si>
  <si>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</si>
  <si>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</si>
  <si>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</si>
  <si>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</si>
  <si>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</si>
  <si>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</si>
  <si>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</si>
  <si>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</si>
  <si>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</si>
  <si>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</si>
  <si>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</si>
  <si>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</si>
  <si>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</si>
  <si>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</si>
  <si>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</si>
  <si>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</si>
  <si>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</si>
  <si>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</si>
  <si>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</si>
  <si>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</si>
  <si>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</si>
  <si>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</si>
  <si>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</si>
  <si>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</si>
  <si>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</si>
  <si>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</si>
  <si>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</si>
  <si>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</si>
  <si>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</si>
  <si>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</si>
  <si>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</si>
  <si>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</si>
  <si>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</si>
  <si>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</si>
  <si>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</si>
  <si>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</si>
  <si>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</si>
  <si>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</si>
  <si>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</si>
  <si>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</si>
  <si>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</si>
  <si>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</si>
  <si>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</si>
  <si>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</si>
  <si>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</si>
  <si>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</si>
  <si>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</si>
  <si>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</si>
  <si>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</si>
  <si>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</si>
  <si>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</si>
  <si>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</si>
  <si>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</si>
  <si>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</si>
  <si>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</si>
  <si>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</si>
  <si>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</si>
  <si>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</si>
  <si>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</si>
  <si>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</si>
  <si>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</si>
  <si>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</si>
  <si>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</si>
  <si>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</si>
  <si>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</si>
  <si>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</si>
  <si>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</si>
  <si>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</si>
  <si>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</si>
  <si>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</si>
  <si>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</si>
  <si>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</si>
  <si>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</si>
  <si>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</si>
  <si>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</si>
  <si>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</si>
  <si>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</si>
  <si>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</si>
  <si>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</si>
  <si>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</si>
  <si>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</si>
  <si>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</si>
  <si>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</si>
  <si>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</si>
  <si>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</si>
  <si>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</si>
  <si>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</si>
  <si>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</si>
  <si>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</si>
  <si>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</si>
  <si>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</si>
  <si>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</si>
  <si>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</si>
  <si>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</si>
  <si>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</si>
  <si>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</si>
  <si>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</si>
  <si>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</si>
  <si>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</si>
  <si>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</si>
  <si>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</si>
  <si>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</si>
  <si>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</si>
  <si>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</si>
  <si>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</si>
  <si>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</si>
  <si>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</si>
  <si>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</si>
  <si>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</si>
  <si>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</si>
  <si>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</si>
  <si>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</si>
  <si>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</si>
  <si>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</si>
  <si>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</si>
  <si>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</si>
  <si>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</si>
  <si>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</si>
  <si>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</si>
  <si>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</si>
  <si>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</si>
  <si>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</si>
  <si>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</si>
  <si>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</si>
  <si>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</si>
  <si>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</si>
  <si>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</si>
  <si>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</si>
  <si>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</si>
  <si>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</si>
  <si>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</si>
  <si>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</si>
  <si>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</si>
  <si>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</si>
  <si>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</si>
  <si>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</si>
  <si>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</si>
  <si>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</si>
  <si>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</si>
  <si>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</si>
  <si>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</si>
  <si>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</si>
  <si>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</si>
  <si>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</si>
  <si>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</si>
  <si>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</si>
  <si>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</si>
  <si>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</si>
  <si>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</si>
  <si>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</si>
  <si>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</si>
  <si>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</si>
  <si>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</si>
  <si>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</si>
  <si>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</si>
  <si>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</si>
  <si>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</si>
  <si>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</si>
  <si>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</si>
  <si>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</si>
  <si>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</si>
  <si>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</si>
  <si>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</si>
  <si>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</si>
  <si>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</si>
  <si>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</si>
  <si>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</si>
  <si>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</si>
  <si>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</si>
  <si>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</si>
  <si>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</si>
  <si>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</si>
  <si>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</si>
  <si>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</si>
  <si>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</si>
  <si>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</si>
  <si>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</si>
  <si>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</si>
  <si>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</si>
  <si>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</si>
  <si>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</si>
  <si>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</si>
  <si>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</si>
  <si>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</si>
  <si>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</si>
  <si>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</si>
  <si>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</si>
  <si>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</si>
  <si>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</si>
  <si>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</si>
  <si>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</si>
  <si>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</si>
  <si>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</si>
  <si>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</si>
  <si>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</si>
  <si>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</si>
  <si>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</si>
  <si>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</si>
  <si>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</si>
  <si>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</si>
  <si>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</si>
  <si>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</si>
  <si>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</si>
  <si>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</si>
  <si>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</si>
  <si>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</si>
  <si>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</si>
  <si>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</si>
  <si>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</si>
  <si>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</si>
  <si>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</si>
  <si>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</si>
  <si>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</si>
  <si>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</si>
  <si>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</si>
  <si>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</si>
  <si>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</si>
  <si>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</si>
  <si>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</si>
  <si>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</si>
  <si>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</si>
  <si>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</si>
  <si>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</si>
  <si>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</si>
  <si>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</si>
  <si>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</si>
  <si>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</si>
  <si>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</si>
  <si>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</si>
  <si>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</si>
  <si>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</si>
  <si>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</si>
  <si>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</si>
  <si>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</si>
  <si>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</si>
  <si>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</si>
  <si>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</si>
  <si>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</si>
  <si>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</si>
  <si>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</si>
  <si>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</si>
  <si>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</si>
  <si>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</si>
  <si>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</si>
  <si>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</si>
  <si>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</si>
  <si>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</si>
  <si>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</si>
  <si>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</si>
  <si>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</si>
  <si>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</si>
  <si>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</si>
  <si>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</si>
  <si>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</si>
  <si>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</si>
  <si>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</si>
  <si>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</si>
  <si>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</si>
  <si>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</si>
  <si>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</si>
  <si>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</si>
  <si>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</si>
  <si>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</si>
  <si>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</si>
  <si>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</si>
  <si>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</si>
  <si>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</si>
  <si>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</si>
  <si>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</si>
  <si>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</si>
  <si>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</si>
  <si>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</si>
  <si>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</si>
  <si>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</si>
  <si>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</si>
  <si>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</si>
  <si>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</si>
  <si>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</si>
  <si>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</si>
  <si>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</si>
  <si>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</si>
  <si>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</si>
  <si>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</si>
  <si>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</si>
  <si>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</si>
  <si>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</si>
  <si>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</si>
  <si>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</si>
  <si>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</si>
  <si>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</si>
  <si>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</si>
  <si>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</si>
  <si>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</si>
  <si>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</si>
  <si>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</si>
  <si>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</si>
  <si>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</si>
  <si>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</si>
  <si>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</si>
  <si>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</si>
  <si>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</si>
  <si>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</si>
  <si>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</si>
  <si>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</si>
  <si>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</si>
  <si>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</si>
  <si>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</si>
  <si>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</si>
  <si>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</si>
  <si>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</si>
  <si>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</si>
  <si>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</si>
  <si>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</si>
  <si>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</si>
  <si>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</si>
  <si>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</si>
  <si>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</si>
  <si>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</si>
  <si>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</si>
  <si>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</si>
  <si>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</si>
  <si>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</si>
  <si>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</si>
  <si>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</si>
  <si>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</si>
  <si>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</si>
  <si>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</si>
  <si>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</si>
  <si>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</si>
  <si>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</si>
  <si>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</si>
  <si>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</si>
  <si>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</si>
  <si>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</si>
  <si>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</si>
  <si>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</si>
  <si>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</si>
  <si>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</si>
  <si>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</si>
  <si>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</si>
  <si>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</si>
  <si>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</si>
  <si>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</si>
  <si>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</si>
  <si>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</si>
  <si>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</si>
  <si>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</si>
  <si>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</si>
  <si>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</si>
  <si>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</si>
  <si>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</si>
  <si>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</si>
  <si>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</si>
  <si>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</si>
  <si>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</si>
  <si>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</si>
  <si>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</si>
  <si>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</si>
  <si>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</si>
  <si>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</si>
  <si>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</si>
  <si>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</si>
  <si>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</si>
  <si>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</si>
  <si>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</si>
  <si>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</si>
  <si>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</si>
  <si>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</si>
  <si>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</si>
  <si>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</si>
  <si>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</si>
  <si>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</si>
  <si>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</si>
  <si>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</si>
  <si>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</si>
  <si>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</si>
  <si>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</si>
  <si>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</si>
  <si>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</si>
  <si>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</si>
  <si>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</si>
  <si>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</si>
  <si>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</si>
  <si>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</si>
  <si>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</si>
  <si>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</si>
  <si>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</si>
  <si>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</si>
  <si>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</si>
  <si>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</si>
  <si>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</si>
  <si>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</si>
  <si>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</si>
  <si>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</si>
  <si>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</si>
  <si>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</si>
  <si>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</si>
  <si>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</si>
  <si>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</si>
  <si>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</si>
  <si>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</si>
  <si>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</si>
  <si>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</si>
  <si>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</si>
  <si>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</si>
  <si>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</si>
  <si>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</si>
  <si>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</si>
  <si>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</si>
  <si>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</si>
  <si>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</si>
  <si>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</si>
  <si>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</si>
  <si>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</si>
  <si>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</si>
  <si>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</si>
  <si>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</si>
  <si>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</si>
  <si>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</si>
  <si>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</si>
  <si>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</si>
  <si>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</si>
  <si>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</si>
  <si>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</si>
  <si>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</si>
  <si>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</si>
  <si>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</si>
  <si>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</si>
  <si>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</si>
  <si>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</si>
  <si>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</si>
  <si>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</si>
  <si>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</si>
  <si>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</si>
  <si>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</si>
  <si>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</si>
  <si>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</si>
  <si>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</si>
  <si>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</si>
  <si>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</si>
  <si>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</si>
  <si>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</si>
  <si>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</si>
  <si>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</si>
  <si>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</si>
  <si>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</si>
  <si>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</si>
  <si>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</si>
  <si>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</si>
  <si>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</si>
  <si>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</si>
  <si>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</si>
  <si>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</si>
  <si>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</si>
  <si>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</si>
  <si>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</si>
  <si>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</si>
  <si>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</si>
  <si>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</si>
  <si>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</si>
  <si>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</si>
  <si>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</si>
  <si>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</si>
  <si>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</si>
  <si>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</si>
  <si>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</si>
  <si>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</si>
  <si>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</si>
  <si>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</si>
  <si>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</si>
  <si>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</si>
  <si>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</si>
  <si>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</si>
  <si>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</si>
  <si>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</si>
  <si>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</si>
  <si>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</si>
  <si>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</si>
  <si>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</si>
  <si>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</si>
  <si>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</si>
  <si>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</si>
  <si>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</si>
  <si>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</si>
  <si>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</si>
  <si>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</si>
  <si>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</si>
  <si>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</si>
  <si>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</si>
  <si>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</si>
  <si>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</si>
  <si>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</si>
  <si>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</si>
  <si>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</si>
  <si>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</si>
  <si>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</si>
  <si>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</si>
  <si>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</si>
  <si>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</si>
  <si>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</si>
  <si>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</si>
  <si>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</si>
  <si>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</si>
  <si>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</si>
  <si>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</si>
  <si>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</si>
  <si>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</si>
  <si>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</si>
  <si>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</si>
  <si>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</si>
  <si>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</si>
  <si>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</si>
  <si>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</si>
  <si>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</si>
  <si>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</si>
  <si>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</si>
  <si>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</si>
  <si>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</si>
  <si>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</si>
  <si>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</si>
  <si>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</si>
  <si>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</si>
  <si>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</si>
  <si>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</si>
  <si>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</si>
  <si>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</si>
  <si>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</si>
  <si>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</si>
  <si>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</si>
  <si>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</si>
  <si>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</si>
  <si>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</si>
  <si>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</si>
  <si>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</si>
  <si>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</si>
  <si>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</si>
  <si>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</si>
  <si>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</si>
  <si>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</si>
  <si>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</si>
  <si>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</si>
  <si>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</si>
  <si>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</si>
  <si>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</si>
  <si>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</si>
  <si>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</si>
  <si>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</si>
  <si>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</si>
  <si>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</si>
  <si>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</si>
  <si>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</si>
  <si>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</si>
  <si>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</si>
  <si>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</si>
  <si>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</si>
  <si>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</si>
  <si>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</si>
  <si>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</si>
  <si>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</si>
  <si>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</si>
  <si>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</si>
  <si>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</si>
  <si>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</si>
  <si>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</si>
  <si>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</si>
  <si>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</si>
  <si>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</si>
  <si>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</si>
  <si>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</si>
  <si>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</si>
  <si>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</si>
  <si>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</si>
  <si>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</si>
  <si>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</si>
  <si>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</si>
  <si>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</si>
  <si>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</si>
  <si>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</si>
  <si>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</si>
  <si>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</si>
  <si>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</si>
  <si>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</si>
  <si>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</si>
  <si>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</si>
  <si>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</si>
  <si>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</si>
  <si>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</si>
  <si>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</si>
  <si>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</si>
  <si>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</si>
  <si>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</si>
  <si>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</si>
  <si>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</si>
  <si>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</si>
  <si>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</si>
  <si>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</si>
  <si>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</si>
  <si>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</si>
  <si>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</si>
  <si>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</si>
  <si>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</si>
  <si>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</si>
  <si>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</si>
  <si>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</si>
  <si>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</si>
  <si>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</si>
  <si>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</si>
  <si>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</si>
  <si>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</si>
  <si>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</si>
  <si>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</si>
  <si>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</si>
  <si>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</si>
  <si>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</si>
  <si>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</si>
  <si>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</si>
  <si>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</si>
  <si>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</si>
  <si>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</si>
  <si>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</si>
  <si>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</si>
  <si>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</si>
  <si>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</si>
  <si>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</si>
  <si>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</si>
  <si>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</si>
  <si>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</si>
  <si>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</si>
  <si>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</si>
  <si>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</si>
  <si>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</si>
  <si>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</si>
  <si>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</si>
  <si>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</si>
  <si>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</si>
  <si>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</si>
  <si>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</si>
  <si>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</si>
  <si>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</si>
  <si>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</si>
  <si>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</si>
  <si>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</si>
  <si>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</si>
  <si>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</si>
  <si>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</si>
  <si>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</si>
  <si>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</si>
  <si>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</si>
  <si>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</si>
  <si>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</si>
  <si>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</si>
  <si>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</si>
  <si>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</si>
  <si>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</si>
  <si>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</si>
  <si>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</si>
  <si>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</si>
  <si>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</si>
  <si>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</si>
  <si>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</si>
  <si>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</si>
  <si>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</si>
  <si>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</si>
  <si>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</si>
  <si>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</si>
  <si>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</si>
  <si>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</si>
  <si>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</si>
  <si>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</si>
  <si>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</si>
  <si>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</si>
  <si>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</si>
  <si>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</si>
  <si>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</si>
  <si>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</si>
  <si>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</si>
  <si>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</si>
  <si>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</si>
  <si>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</si>
  <si>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</si>
  <si>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</si>
  <si>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</si>
  <si>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</si>
  <si>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</si>
  <si>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</si>
  <si>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</si>
  <si>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</si>
  <si>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</si>
  <si>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</si>
  <si>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</si>
  <si>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</si>
  <si>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</si>
  <si>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</si>
  <si>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</si>
  <si>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</si>
  <si>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</si>
  <si>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</si>
  <si>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</si>
  <si>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</si>
  <si>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</si>
  <si>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</si>
  <si>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</si>
  <si>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</si>
  <si>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</si>
  <si>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</si>
  <si>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</si>
  <si>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</si>
  <si>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</si>
  <si>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</si>
  <si>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</si>
  <si>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</si>
  <si>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</si>
  <si>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</si>
  <si>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</si>
  <si>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</si>
  <si>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</si>
  <si>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</si>
  <si>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</si>
  <si>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</si>
  <si>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</si>
  <si>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</si>
  <si>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</si>
  <si>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</si>
  <si>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</si>
  <si>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</si>
  <si>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</si>
  <si>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</si>
  <si>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</si>
  <si>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</si>
  <si>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</si>
  <si>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</si>
  <si>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</si>
  <si>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</si>
  <si>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</si>
  <si>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</si>
  <si>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</si>
  <si>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</si>
  <si>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</si>
  <si>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</si>
  <si>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</si>
  <si>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</si>
  <si>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</si>
  <si>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</si>
  <si>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</si>
  <si>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</si>
  <si>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</si>
  <si>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</si>
  <si>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</si>
  <si>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</si>
  <si>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</si>
  <si>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</si>
  <si>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</si>
  <si>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</si>
  <si>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</si>
  <si>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</si>
  <si>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</si>
  <si>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</si>
  <si>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</si>
  <si>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</si>
  <si>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</si>
  <si>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</si>
  <si>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</si>
  <si>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</si>
  <si>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</si>
  <si>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</si>
  <si>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</si>
  <si>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</si>
  <si>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</si>
  <si>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</si>
  <si>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</si>
  <si>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</si>
  <si>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</si>
  <si>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</si>
  <si>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</si>
  <si>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</si>
  <si>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</si>
  <si>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</si>
  <si>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</si>
  <si>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</si>
  <si>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</si>
  <si>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</si>
  <si>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</si>
  <si>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</si>
  <si>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</si>
  <si>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</si>
  <si>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</si>
  <si>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</si>
  <si>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</si>
  <si>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</si>
  <si>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</si>
  <si>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</si>
  <si>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</si>
  <si>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</si>
  <si>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</si>
  <si>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</si>
  <si>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</si>
  <si>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</si>
  <si>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</si>
  <si>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</si>
  <si>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</si>
  <si>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</si>
  <si>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</si>
  <si>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</si>
  <si>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</si>
  <si>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</si>
  <si>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</si>
  <si>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</si>
  <si>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</si>
  <si>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</si>
  <si>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</si>
  <si>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</si>
  <si>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</si>
  <si>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</si>
  <si>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</si>
  <si>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</si>
  <si>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</si>
  <si>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</si>
  <si>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</si>
  <si>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</si>
  <si>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</si>
  <si>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</si>
  <si>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</si>
  <si>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</si>
  <si>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</si>
  <si>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</si>
  <si>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</si>
  <si>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</si>
  <si>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</si>
  <si>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</si>
  <si>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</si>
  <si>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</si>
  <si>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</si>
  <si>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</si>
  <si>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</si>
  <si>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</si>
  <si>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</si>
  <si>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</si>
  <si>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</si>
  <si>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</si>
  <si>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</si>
  <si>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</si>
  <si>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</si>
  <si>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</si>
  <si>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</si>
  <si>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</si>
  <si>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</si>
  <si>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</si>
  <si>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</si>
  <si>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</si>
  <si>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</si>
  <si>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</si>
  <si>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</si>
  <si>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</si>
  <si>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</si>
  <si>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</si>
  <si>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</si>
  <si>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</si>
  <si>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</si>
  <si>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</si>
  <si>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</si>
  <si>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</si>
  <si>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</si>
  <si>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</si>
  <si>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</si>
  <si>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</si>
  <si>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</si>
  <si>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</si>
  <si>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</si>
  <si>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</si>
  <si>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</si>
  <si>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</si>
  <si>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</si>
  <si>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</si>
  <si>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</si>
  <si>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</si>
  <si>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</si>
  <si>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</si>
  <si>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</si>
  <si>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</si>
  <si>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</si>
  <si>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</si>
  <si>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</si>
  <si>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</si>
  <si>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</si>
  <si>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</si>
  <si>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</si>
  <si>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</si>
  <si>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</si>
  <si>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</si>
  <si>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</si>
  <si>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</si>
  <si>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</si>
  <si>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</si>
  <si>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</si>
  <si>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</si>
  <si>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</si>
  <si>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</si>
  <si>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</si>
  <si>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</si>
  <si>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</si>
  <si>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</si>
  <si>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</si>
  <si>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</si>
  <si>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</si>
  <si>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</si>
  <si>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</si>
  <si>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</si>
  <si>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</si>
  <si>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</si>
  <si>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</si>
  <si>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</si>
  <si>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</si>
  <si>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</si>
  <si>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</si>
  <si>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</si>
  <si>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</si>
  <si>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</si>
  <si>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</si>
  <si>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</si>
  <si>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</si>
  <si>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</si>
  <si>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</si>
  <si>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</si>
  <si>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</si>
  <si>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</si>
  <si>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</si>
  <si>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</si>
  <si>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</si>
  <si>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</si>
  <si>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</si>
  <si>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</si>
  <si>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</si>
  <si>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</si>
  <si>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</si>
  <si>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</si>
  <si>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</si>
  <si>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</si>
  <si>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</si>
  <si>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</si>
  <si>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</si>
  <si>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</si>
  <si>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</si>
  <si>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</si>
  <si>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</si>
  <si>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</si>
  <si>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</si>
  <si>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</si>
  <si>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</si>
  <si>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</si>
  <si>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</si>
  <si>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</si>
  <si>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</si>
  <si>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</si>
  <si>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</si>
  <si>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</si>
  <si>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</si>
  <si>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</si>
  <si>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</si>
  <si>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</si>
  <si>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</si>
  <si>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</si>
  <si>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</si>
  <si>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</si>
  <si>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</si>
  <si>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</si>
  <si>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</si>
  <si>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</si>
  <si>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</si>
  <si>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</si>
  <si>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</si>
  <si>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</si>
  <si>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</si>
  <si>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</si>
  <si>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</si>
  <si>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</si>
  <si>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</si>
  <si>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</si>
  <si>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</si>
  <si>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</si>
  <si>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</si>
  <si>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</si>
  <si>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</si>
  <si>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</si>
  <si>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</si>
  <si>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</si>
  <si>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</si>
  <si>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</si>
  <si>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</si>
  <si>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</si>
  <si>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</si>
  <si>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</si>
  <si>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</si>
  <si>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</si>
  <si>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</si>
  <si>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</si>
  <si>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</si>
  <si>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</si>
  <si>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</si>
  <si>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</si>
  <si>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</si>
  <si>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</si>
  <si>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</si>
  <si>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</si>
  <si>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</si>
  <si>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</si>
  <si>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</si>
  <si>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</si>
  <si>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</si>
  <si>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</si>
  <si>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</si>
  <si>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</si>
  <si>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</si>
  <si>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</si>
  <si>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</si>
  <si>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</si>
  <si>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</si>
  <si>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</si>
  <si>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</si>
  <si>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</si>
  <si>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</si>
  <si>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</si>
  <si>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</si>
  <si>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</si>
  <si>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</si>
  <si>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</si>
  <si>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</si>
  <si>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</si>
  <si>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</si>
  <si>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</si>
  <si>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</si>
  <si>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</si>
  <si>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</si>
  <si>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</si>
  <si>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</si>
  <si>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</si>
  <si>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</si>
  <si>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</si>
  <si>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</si>
  <si>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</si>
  <si>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</si>
  <si>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</si>
  <si>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</si>
  <si>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</si>
  <si>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</si>
  <si>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</si>
  <si>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</si>
  <si>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</si>
  <si>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</si>
  <si>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</si>
  <si>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</si>
  <si>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</si>
  <si>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</si>
  <si>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</si>
  <si>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</si>
  <si>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</si>
  <si>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</si>
  <si>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</si>
  <si>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</si>
  <si>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</si>
  <si>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</si>
  <si>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</si>
  <si>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</si>
  <si>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</si>
  <si>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</si>
  <si>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</si>
  <si>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</si>
  <si>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</si>
  <si>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</si>
  <si>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</si>
  <si>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</si>
  <si>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</si>
  <si>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</si>
  <si>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</si>
  <si>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</si>
  <si>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</si>
  <si>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</si>
  <si>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</si>
  <si>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</si>
  <si>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</si>
  <si>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</si>
  <si>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</si>
  <si>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</si>
  <si>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</si>
  <si>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</si>
  <si>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</si>
  <si>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</si>
  <si>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</si>
  <si>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</si>
  <si>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</si>
  <si>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</si>
  <si>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</si>
  <si>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</si>
  <si>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</si>
  <si>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</si>
  <si>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</si>
  <si>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</si>
  <si>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</si>
  <si>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</si>
  <si>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</si>
  <si>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</si>
  <si>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</si>
  <si>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</si>
  <si>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</si>
  <si>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</si>
  <si>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</si>
  <si>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</si>
  <si>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</si>
  <si>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</si>
  <si>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</si>
  <si>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</si>
  <si>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</si>
  <si>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</si>
  <si>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</si>
  <si>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</si>
  <si>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</si>
  <si>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</si>
  <si>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</si>
  <si>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</si>
  <si>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</si>
  <si>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</si>
  <si>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</si>
  <si>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</si>
  <si>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</si>
  <si>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</si>
  <si>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</si>
  <si>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</si>
  <si>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</si>
  <si>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</si>
  <si>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</si>
  <si>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</si>
  <si>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</si>
  <si>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</si>
  <si>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</si>
  <si>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</si>
  <si>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</si>
  <si>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</si>
  <si>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</si>
  <si>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</si>
  <si>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</si>
  <si>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</si>
  <si>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</si>
  <si>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</si>
  <si>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</si>
  <si>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</si>
  <si>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</si>
  <si>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</si>
  <si>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</si>
  <si>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</si>
  <si>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</si>
  <si>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</si>
  <si>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</si>
  <si>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</si>
  <si>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</si>
  <si>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</si>
  <si>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</si>
  <si>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</si>
  <si>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</si>
  <si>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</si>
  <si>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</si>
  <si>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</si>
  <si>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</si>
  <si>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</si>
  <si>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</si>
  <si>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</si>
  <si>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</si>
  <si>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</si>
  <si>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</si>
  <si>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</si>
  <si>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</si>
  <si>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</si>
  <si>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</si>
  <si>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</si>
  <si>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</si>
  <si>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</si>
  <si>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</si>
  <si>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</si>
  <si>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</si>
  <si>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</si>
  <si>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</si>
  <si>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</si>
  <si>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</si>
  <si>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</si>
  <si>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</si>
  <si>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</si>
  <si>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</si>
  <si>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</si>
  <si>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</si>
  <si>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</si>
  <si>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</si>
  <si>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</si>
  <si>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</si>
  <si>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</si>
  <si>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</si>
  <si>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</si>
  <si>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</si>
  <si>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</si>
  <si>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</si>
  <si>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</si>
  <si>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</si>
  <si>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</si>
  <si>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</si>
  <si>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</si>
  <si>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</si>
  <si>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</si>
  <si>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</si>
  <si>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</si>
  <si>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</si>
  <si>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</si>
  <si>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</si>
  <si>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</si>
  <si>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</si>
  <si>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</si>
  <si>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</si>
  <si>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</si>
  <si>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</si>
  <si>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</si>
  <si>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</si>
  <si>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</si>
  <si>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</si>
  <si>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</si>
  <si>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</si>
  <si>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</si>
  <si>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</si>
  <si>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</si>
  <si>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</si>
  <si>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</si>
  <si>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</si>
  <si>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</si>
  <si>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</si>
  <si>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</si>
  <si>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</si>
  <si>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</si>
  <si>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</si>
  <si>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</si>
  <si>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</si>
  <si>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</si>
  <si>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</si>
  <si>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</si>
  <si>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</si>
  <si>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</si>
  <si>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</si>
  <si>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</si>
  <si>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</si>
  <si>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</si>
  <si>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</si>
  <si>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</si>
  <si>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</si>
  <si>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</si>
  <si>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</si>
  <si>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</si>
  <si>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</si>
  <si>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</si>
  <si>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</si>
  <si>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</si>
  <si>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</si>
  <si>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</si>
  <si>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</si>
  <si>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</si>
  <si>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</si>
  <si>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</si>
  <si>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</si>
  <si>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</si>
  <si>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</si>
  <si>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</si>
  <si>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</si>
  <si>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</si>
  <si>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</si>
  <si>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</si>
  <si>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</si>
  <si>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</si>
  <si>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</si>
  <si>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</si>
  <si>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</si>
  <si>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</si>
  <si>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</si>
  <si>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</si>
  <si>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</si>
  <si>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</si>
  <si>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</si>
  <si>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</si>
  <si>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</si>
  <si>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</si>
  <si>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</si>
  <si>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</si>
  <si>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</si>
  <si>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</si>
  <si>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</si>
  <si>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</si>
  <si>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</si>
  <si>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</si>
  <si>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</si>
  <si>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</si>
  <si>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</si>
  <si>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</si>
  <si>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</si>
  <si>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</si>
  <si>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</si>
  <si>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</si>
  <si>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</si>
  <si>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</si>
  <si>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</si>
  <si>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</si>
  <si>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</si>
  <si>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</si>
  <si>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</si>
  <si>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</si>
  <si>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</si>
  <si>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</si>
  <si>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</si>
  <si>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</si>
  <si>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</si>
  <si>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</si>
  <si>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</si>
  <si>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</si>
  <si>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</si>
  <si>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</si>
  <si>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</si>
  <si>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</si>
  <si>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</si>
  <si>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</si>
  <si>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</si>
  <si>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</si>
  <si>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</si>
  <si>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</si>
  <si>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</si>
  <si>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</si>
  <si>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</si>
  <si>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</si>
  <si>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</si>
  <si>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</si>
  <si>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</si>
  <si>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</si>
  <si>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</si>
  <si>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</si>
  <si>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</si>
  <si>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</si>
  <si>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</si>
  <si>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</si>
  <si>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</si>
  <si>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</si>
  <si>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</si>
  <si>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</si>
  <si>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</si>
  <si>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</si>
  <si>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</si>
  <si>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</si>
  <si>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</si>
  <si>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</si>
  <si>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</si>
  <si>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</si>
  <si>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</si>
  <si>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</si>
  <si>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</si>
  <si>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</si>
  <si>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</si>
  <si>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</si>
  <si>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</si>
  <si>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</si>
  <si>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</si>
  <si>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</si>
  <si>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</si>
  <si>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</si>
  <si>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</si>
  <si>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</si>
  <si>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</si>
  <si>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</si>
  <si>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</si>
  <si>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</si>
  <si>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</si>
  <si>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</si>
  <si>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</si>
  <si>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</si>
  <si>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</si>
  <si>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</si>
  <si>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</si>
  <si>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</si>
  <si>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</si>
  <si>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</si>
  <si>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</si>
  <si>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</si>
  <si>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</si>
  <si>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</si>
  <si>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</si>
  <si>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</si>
  <si>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</si>
  <si>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</si>
  <si>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</si>
  <si>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</si>
  <si>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</si>
  <si>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</si>
  <si>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</si>
  <si>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</si>
  <si>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</si>
  <si>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</si>
  <si>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</si>
  <si>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</si>
  <si>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</si>
  <si>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</si>
  <si>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</si>
  <si>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</si>
  <si>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</si>
  <si>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</si>
  <si>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</si>
  <si>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</si>
  <si>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</si>
  <si>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</si>
  <si>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</si>
  <si>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</si>
  <si>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</si>
  <si>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</si>
  <si>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</si>
  <si>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</si>
  <si>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</si>
  <si>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</si>
  <si>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</si>
  <si>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</si>
  <si>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</si>
  <si>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</si>
  <si>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</si>
  <si>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</si>
  <si>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</si>
  <si>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</si>
  <si>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</si>
  <si>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</si>
  <si>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</si>
  <si>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</si>
  <si>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</si>
  <si>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</si>
  <si>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</si>
  <si>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</si>
  <si>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</si>
  <si>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</si>
  <si>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</si>
  <si>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</si>
  <si>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</si>
  <si>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</si>
  <si>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</si>
  <si>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</si>
  <si>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</si>
  <si>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</si>
  <si>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</si>
  <si>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</si>
  <si>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</si>
  <si>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</si>
  <si>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</si>
  <si>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</si>
  <si>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</si>
  <si>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</si>
  <si>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</si>
  <si>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</si>
  <si>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</si>
  <si>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</si>
  <si>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</si>
  <si>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</si>
  <si>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</si>
  <si>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</si>
  <si>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</si>
  <si>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</si>
  <si>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</si>
  <si>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</si>
  <si>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</si>
  <si>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</si>
  <si>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</si>
  <si>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</si>
  <si>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</si>
  <si>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</si>
  <si>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</si>
  <si>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</si>
  <si>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</si>
  <si>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</si>
  <si>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</si>
  <si>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</si>
  <si>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</si>
  <si>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</si>
  <si>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</si>
  <si>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</si>
  <si>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</si>
  <si>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</si>
  <si>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</si>
  <si>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</si>
  <si>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</si>
  <si>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</si>
  <si>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</si>
  <si>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</si>
  <si>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</si>
  <si>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</si>
  <si>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</si>
  <si>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</si>
  <si>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</si>
  <si>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</si>
  <si>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</si>
  <si>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</si>
  <si>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</si>
  <si>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</si>
  <si>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</si>
  <si>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</si>
  <si>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</si>
  <si>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</si>
  <si>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</si>
  <si>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</si>
  <si>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</si>
  <si>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</si>
  <si>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</si>
  <si>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</si>
  <si>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</si>
  <si>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</si>
  <si>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</si>
  <si>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</si>
  <si>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</si>
  <si>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</si>
  <si>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</si>
  <si>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</si>
  <si>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</si>
  <si>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</si>
  <si>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</si>
  <si>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</si>
  <si>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</si>
  <si>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</si>
  <si>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</si>
  <si>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</si>
  <si>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</si>
  <si>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</si>
  <si>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</si>
  <si>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</si>
  <si>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</si>
  <si>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</si>
  <si>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</si>
  <si>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</si>
  <si>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</si>
  <si>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</si>
  <si>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</si>
  <si>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</si>
  <si>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</si>
  <si>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</si>
  <si>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</si>
  <si>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</si>
  <si>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</si>
  <si>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</si>
  <si>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</si>
  <si>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</si>
  <si>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</si>
  <si>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</si>
  <si>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</si>
  <si>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</si>
  <si>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</si>
  <si>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</si>
  <si>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</si>
  <si>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</si>
  <si>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</si>
  <si>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</si>
  <si>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</si>
  <si>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</si>
  <si>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</si>
  <si>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</si>
  <si>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</si>
  <si>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</si>
  <si>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</si>
  <si>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</si>
  <si>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</si>
  <si>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</si>
  <si>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</si>
  <si>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</si>
  <si>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</si>
  <si>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</si>
  <si>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</si>
  <si>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</si>
  <si>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</si>
  <si>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</si>
  <si>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</si>
  <si>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</si>
  <si>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</si>
  <si>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</si>
  <si>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</si>
  <si>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</si>
  <si>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</si>
  <si>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</si>
  <si>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</si>
  <si>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</si>
  <si>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</si>
  <si>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</si>
  <si>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</si>
  <si>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</si>
  <si>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</si>
  <si>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</si>
  <si>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</si>
  <si>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</si>
  <si>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</si>
  <si>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</si>
  <si>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</si>
  <si>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</si>
  <si>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</si>
  <si>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</si>
  <si>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</si>
  <si>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</si>
  <si>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</si>
  <si>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</si>
  <si>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</si>
  <si>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</si>
  <si>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</si>
  <si>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</si>
  <si>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</si>
  <si>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</si>
  <si>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</si>
  <si>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</si>
  <si>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</si>
  <si>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</si>
  <si>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</si>
  <si>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</si>
  <si>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</si>
  <si>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</si>
  <si>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</si>
  <si>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</si>
  <si>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</si>
  <si>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</si>
  <si>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</si>
  <si>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</si>
  <si>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</si>
  <si>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</si>
  <si>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</si>
  <si>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</si>
  <si>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</si>
  <si>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</si>
  <si>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</si>
  <si>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</si>
  <si>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</si>
  <si>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</si>
  <si>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</si>
  <si>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</si>
  <si>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</si>
  <si>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</si>
  <si>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</si>
  <si>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</si>
  <si>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</si>
  <si>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</si>
  <si>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</si>
  <si>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</si>
  <si>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</si>
  <si>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</si>
  <si>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</si>
  <si>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</si>
  <si>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</si>
  <si>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</si>
  <si>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</si>
  <si>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</si>
  <si>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</si>
  <si>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</si>
  <si>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</si>
  <si>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</si>
  <si>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</si>
  <si>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</si>
  <si>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</si>
  <si>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</si>
  <si>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</si>
  <si>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</si>
  <si>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</si>
  <si>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</si>
  <si>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</si>
  <si>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</si>
  <si>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</si>
  <si>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</si>
  <si>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</si>
  <si>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</si>
  <si>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</si>
  <si>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</si>
  <si>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</si>
  <si>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</si>
  <si>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</si>
  <si>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</si>
  <si>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</si>
  <si>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</si>
  <si>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</si>
  <si>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</si>
  <si>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</si>
  <si>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</si>
  <si>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</si>
  <si>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</si>
  <si>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</si>
  <si>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</si>
  <si>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</si>
  <si>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</si>
  <si>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</si>
  <si>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</si>
  <si>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</si>
  <si>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</si>
  <si>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</si>
  <si>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</si>
  <si>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</si>
  <si>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</si>
  <si>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</si>
  <si>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</si>
  <si>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</si>
  <si>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</si>
  <si>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</si>
  <si>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</si>
  <si>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</si>
  <si>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</si>
  <si>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</si>
  <si>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</si>
  <si>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</si>
  <si>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</si>
  <si>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</si>
  <si>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</si>
  <si>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</si>
  <si>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</si>
  <si>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</si>
  <si>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</si>
  <si>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</si>
  <si>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</si>
  <si>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</si>
  <si>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</si>
  <si>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</si>
  <si>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</si>
  <si>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</si>
  <si>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</si>
  <si>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</si>
  <si>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</si>
  <si>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</si>
  <si>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</si>
  <si>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</si>
  <si>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</si>
  <si>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</si>
  <si>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</si>
  <si>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</si>
  <si>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</si>
  <si>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</si>
  <si>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</si>
  <si>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</si>
  <si>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</si>
  <si>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</si>
  <si>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</si>
  <si>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</si>
  <si>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</si>
  <si>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</si>
  <si>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</si>
  <si>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</si>
  <si>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</si>
  <si>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</si>
  <si>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</si>
  <si>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</si>
  <si>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</si>
  <si>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</si>
  <si>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</si>
  <si>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</si>
  <si>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</si>
  <si>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</si>
  <si>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</si>
  <si>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</si>
  <si>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</si>
  <si>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</si>
  <si>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</si>
  <si>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</si>
  <si>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</si>
  <si>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</si>
  <si>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</si>
  <si>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</si>
  <si>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</si>
  <si>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</si>
  <si>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</si>
  <si>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</si>
  <si>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</si>
  <si>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</si>
  <si>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</si>
  <si>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</si>
  <si>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</si>
  <si>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</si>
  <si>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</si>
  <si>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</si>
  <si>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</si>
  <si>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</si>
  <si>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</si>
  <si>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</si>
  <si>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</si>
  <si>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</si>
  <si>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</si>
  <si>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</si>
  <si>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</si>
  <si>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</si>
  <si>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</si>
  <si>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</si>
  <si>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</si>
  <si>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</si>
  <si>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</si>
  <si>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</si>
  <si>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</si>
  <si>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</si>
  <si>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</si>
  <si>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</si>
  <si>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</si>
  <si>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</si>
  <si>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</si>
  <si>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</si>
  <si>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</si>
  <si>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</si>
  <si>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</si>
  <si>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</si>
  <si>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</si>
  <si>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</si>
  <si>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</si>
  <si>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</si>
  <si>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</si>
  <si>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</si>
  <si>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</si>
  <si>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</si>
  <si>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</si>
  <si>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</si>
  <si>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</si>
  <si>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</si>
  <si>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</si>
  <si>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</si>
  <si>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</si>
  <si>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</si>
  <si>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</si>
  <si>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</si>
  <si>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</si>
  <si>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</si>
  <si>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</si>
  <si>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</si>
  <si>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</si>
  <si>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</si>
  <si>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</si>
  <si>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</si>
  <si>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</si>
  <si>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</si>
  <si>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</si>
  <si>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</si>
  <si>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</si>
  <si>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</si>
  <si>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</si>
  <si>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</si>
  <si>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</si>
  <si>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</si>
  <si>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</si>
  <si>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</si>
  <si>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</si>
  <si>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</si>
  <si>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</si>
  <si>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</si>
  <si>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</si>
  <si>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</si>
  <si>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</si>
  <si>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</si>
  <si>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</si>
  <si>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</si>
  <si>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</si>
  <si>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</si>
  <si>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</si>
  <si>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</si>
  <si>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</si>
  <si>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</si>
  <si>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</si>
  <si>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</si>
  <si>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</si>
  <si>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</si>
  <si>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</si>
  <si>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</si>
  <si>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</si>
  <si>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</si>
  <si>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</si>
  <si>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</si>
  <si>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</si>
  <si>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</si>
  <si>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</si>
  <si>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</si>
  <si>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</si>
  <si>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</si>
  <si>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</si>
  <si>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</si>
  <si>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</si>
  <si>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</si>
  <si>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</si>
  <si>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</si>
  <si>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</si>
  <si>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</si>
  <si>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</si>
  <si>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</si>
  <si>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</si>
  <si>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</si>
  <si>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</si>
  <si>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</si>
  <si>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</si>
  <si>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</si>
  <si>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</si>
  <si>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</si>
  <si>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</si>
  <si>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</si>
  <si>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</si>
  <si>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</si>
  <si>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</si>
  <si>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</si>
  <si>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</si>
  <si>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</si>
  <si>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</si>
  <si>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</si>
  <si>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</si>
  <si>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</si>
  <si>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</si>
  <si>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</si>
  <si>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</si>
  <si>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</si>
  <si>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</si>
  <si>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</si>
  <si>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</si>
  <si>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</si>
  <si>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</si>
  <si>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</si>
  <si>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</si>
  <si>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</si>
  <si>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</si>
  <si>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</si>
  <si>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</si>
  <si>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</si>
  <si>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</si>
  <si>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</si>
  <si>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</si>
  <si>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</si>
  <si>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</si>
  <si>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</si>
  <si>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</si>
  <si>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</si>
  <si>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</si>
  <si>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</si>
  <si>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</si>
  <si>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</si>
  <si>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</si>
  <si>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</si>
  <si>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</si>
  <si>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</si>
  <si>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</si>
  <si>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</si>
  <si>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</si>
  <si>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</si>
  <si>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</si>
  <si>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</si>
  <si>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</si>
  <si>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</si>
  <si>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</si>
  <si>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</si>
  <si>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</si>
  <si>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</si>
  <si>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</si>
  <si>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</si>
  <si>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</si>
  <si>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</si>
  <si>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</si>
  <si>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</si>
  <si>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</si>
  <si>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</si>
  <si>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</si>
  <si>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</si>
  <si>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</si>
  <si>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</si>
  <si>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</si>
  <si>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</si>
  <si>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</si>
  <si>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</si>
  <si>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</si>
  <si>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</si>
  <si>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</si>
  <si>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</si>
  <si>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</si>
  <si>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</si>
  <si>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</si>
  <si>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</si>
  <si>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</si>
  <si>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</si>
  <si>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</si>
  <si>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</si>
  <si>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</si>
  <si>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</si>
  <si>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</si>
  <si>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</si>
  <si>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</si>
  <si>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</si>
  <si>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</si>
  <si>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</si>
  <si>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</si>
  <si>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</si>
  <si>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</si>
  <si>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</si>
  <si>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</si>
  <si>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</si>
  <si>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</si>
  <si>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</si>
  <si>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</si>
  <si>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</si>
  <si>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</si>
  <si>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</si>
  <si>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</si>
  <si>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</si>
  <si>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</si>
  <si>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</si>
  <si>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</si>
  <si>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</si>
  <si>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</si>
  <si>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</si>
  <si>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</si>
  <si>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</si>
  <si>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</si>
  <si>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</si>
  <si>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</si>
  <si>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</si>
  <si>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</si>
  <si>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</si>
  <si>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</si>
  <si>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</si>
  <si>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</si>
  <si>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</si>
  <si>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</si>
  <si>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</si>
  <si>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</si>
  <si>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</si>
  <si>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</si>
  <si>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</si>
  <si>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</si>
  <si>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</si>
  <si>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</si>
  <si>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</si>
  <si>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</si>
  <si>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</si>
  <si>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</si>
  <si>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</si>
  <si>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</si>
  <si>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</si>
  <si>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</si>
  <si>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</si>
  <si>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</si>
  <si>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</si>
  <si>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</si>
  <si>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</si>
  <si>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</si>
  <si>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</si>
  <si>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</si>
  <si>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</si>
  <si>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</si>
  <si>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</si>
  <si>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</si>
  <si>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</si>
  <si>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</si>
  <si>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</si>
  <si>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</si>
  <si>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</si>
  <si>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</si>
  <si>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</si>
  <si>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</si>
  <si>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</si>
  <si>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</si>
  <si>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</si>
  <si>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</si>
  <si>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</si>
  <si>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</si>
  <si>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</si>
  <si>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</si>
  <si>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</si>
  <si>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</si>
  <si>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</si>
  <si>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</si>
  <si>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</si>
  <si>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</si>
  <si>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</si>
  <si>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</si>
  <si>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</si>
  <si>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</si>
  <si>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</si>
  <si>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</si>
  <si>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</si>
  <si>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</si>
  <si>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</si>
  <si>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</si>
  <si>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</si>
  <si>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</si>
  <si>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</si>
  <si>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</si>
  <si>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</si>
  <si>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</si>
  <si>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</si>
  <si>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</si>
  <si>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</si>
  <si>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</si>
  <si>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</si>
  <si>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</si>
  <si>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</si>
  <si>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</si>
  <si>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</si>
  <si>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</si>
  <si>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</si>
  <si>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</si>
  <si>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</si>
  <si>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</si>
  <si>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</si>
  <si>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</si>
  <si>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</si>
  <si>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</si>
  <si>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</si>
  <si>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</si>
  <si>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</si>
  <si>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</si>
  <si>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</si>
  <si>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</si>
  <si>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</si>
  <si>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</si>
  <si>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</si>
  <si>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</si>
  <si>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</si>
  <si>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</si>
  <si>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</si>
  <si>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</si>
  <si>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</si>
  <si>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</si>
  <si>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</si>
  <si>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</si>
  <si>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</si>
  <si>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</si>
  <si>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</si>
  <si>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</si>
  <si>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</si>
  <si>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</si>
  <si>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</si>
  <si>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</si>
  <si>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</si>
  <si>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</si>
  <si>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</si>
  <si>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</si>
  <si>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</si>
  <si>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</si>
  <si>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</si>
  <si>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</si>
  <si>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</si>
  <si>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</si>
  <si>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</si>
  <si>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</si>
  <si>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</si>
  <si>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</si>
  <si>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</si>
  <si>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</si>
  <si>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</si>
  <si>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</si>
  <si>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</si>
  <si>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</si>
  <si>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</si>
  <si>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</si>
  <si>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</si>
  <si>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</si>
  <si>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</si>
  <si>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</si>
  <si>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</si>
  <si>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</si>
  <si>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</si>
  <si>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</si>
  <si>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</si>
  <si>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</si>
  <si>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</si>
  <si>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</si>
  <si>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</si>
  <si>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</si>
  <si>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</si>
  <si>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</si>
  <si>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</si>
  <si>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</si>
  <si>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</si>
  <si>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</si>
  <si>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</si>
  <si>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</si>
  <si>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</si>
  <si>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</si>
  <si>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</si>
  <si>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</si>
  <si>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</si>
  <si>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</si>
  <si>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</si>
  <si>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</si>
  <si>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</si>
  <si>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</si>
  <si>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</si>
  <si>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</si>
  <si>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</si>
  <si>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</si>
  <si>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</si>
  <si>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</si>
  <si>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</si>
  <si>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</si>
  <si>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</si>
  <si>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</si>
  <si>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</si>
  <si>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</si>
  <si>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</si>
  <si>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</si>
  <si>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</si>
  <si>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</si>
  <si>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</si>
  <si>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</si>
  <si>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</si>
  <si>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</si>
  <si>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</si>
  <si>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</si>
  <si>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</si>
  <si>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</si>
  <si>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</si>
  <si>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</si>
  <si>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</si>
  <si>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</si>
  <si>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</si>
  <si>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</si>
  <si>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</si>
  <si>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</si>
  <si>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</si>
  <si>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</si>
  <si>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</si>
  <si>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</si>
  <si>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</si>
  <si>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</si>
  <si>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</si>
  <si>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</si>
  <si>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</si>
  <si>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</si>
  <si>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</si>
  <si>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</si>
  <si>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</si>
  <si>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</si>
  <si>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</si>
  <si>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</si>
  <si>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</si>
  <si>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</si>
  <si>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</si>
  <si>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</si>
  <si>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</si>
  <si>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</si>
  <si>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</si>
  <si>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</si>
  <si>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</si>
  <si>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</si>
  <si>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</si>
  <si>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</si>
  <si>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</si>
  <si>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</si>
  <si>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</si>
  <si>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</si>
  <si>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</si>
  <si>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</si>
  <si>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</si>
  <si>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</si>
  <si>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</si>
  <si>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</si>
  <si>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</si>
  <si>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</si>
  <si>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</si>
  <si>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</si>
  <si>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</si>
  <si>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</si>
  <si>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</si>
  <si>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</si>
  <si>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</si>
  <si>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</si>
  <si>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</si>
  <si>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</si>
  <si>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</si>
  <si>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</si>
  <si>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</si>
  <si>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</si>
  <si>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</si>
  <si>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</si>
  <si>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</si>
  <si>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</si>
  <si>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</si>
  <si>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</si>
  <si>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</si>
  <si>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</si>
  <si>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</si>
  <si>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</si>
  <si>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</si>
  <si>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</si>
  <si>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</si>
  <si>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</si>
  <si>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</si>
  <si>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</si>
  <si>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</si>
  <si>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</si>
  <si>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</si>
  <si>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</si>
  <si>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</si>
  <si>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</si>
  <si>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</si>
  <si>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</si>
  <si>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</si>
  <si>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</si>
  <si>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</si>
  <si>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</si>
  <si>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</si>
  <si>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</si>
  <si>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</si>
  <si>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</si>
  <si>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</si>
  <si>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</si>
  <si>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</si>
  <si>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</si>
  <si>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</si>
  <si>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</si>
  <si>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</si>
  <si>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</si>
  <si>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</si>
  <si>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</si>
  <si>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</si>
  <si>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</si>
  <si>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</si>
  <si>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</si>
  <si>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</si>
  <si>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</si>
  <si>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</si>
  <si>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</si>
  <si>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</si>
  <si>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</si>
  <si>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</si>
  <si>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</si>
  <si>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</si>
  <si>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</si>
  <si>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</si>
  <si>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</si>
  <si>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</si>
  <si>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</si>
  <si>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</si>
  <si>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</si>
  <si>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</si>
  <si>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</si>
  <si>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</si>
  <si>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</si>
  <si>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</si>
  <si>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</si>
  <si>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</si>
  <si>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</si>
  <si>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</si>
  <si>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</si>
  <si>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</si>
  <si>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</si>
  <si>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</si>
  <si>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</si>
  <si>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</si>
  <si>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</si>
  <si>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</si>
  <si>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</si>
  <si>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</si>
  <si>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</si>
  <si>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</si>
  <si>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</si>
  <si>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</si>
  <si>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</si>
  <si>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</si>
  <si>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</si>
  <si>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</si>
  <si>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</si>
  <si>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</si>
  <si>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</si>
  <si>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</si>
  <si>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</si>
  <si>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</si>
  <si>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</si>
  <si>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</si>
  <si>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</si>
  <si>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</si>
  <si>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</si>
  <si>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</si>
  <si>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</si>
  <si>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</si>
  <si>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</si>
  <si>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</si>
  <si>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</si>
  <si>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</si>
  <si>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</si>
  <si>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</si>
  <si>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</si>
  <si>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</si>
  <si>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</si>
  <si>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</si>
  <si>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</si>
  <si>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</si>
  <si>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</si>
  <si>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</si>
  <si>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</si>
  <si>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</si>
  <si>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</si>
  <si>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</si>
  <si>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</si>
  <si>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</si>
  <si>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</si>
  <si>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</si>
  <si>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</si>
  <si>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</si>
  <si>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</si>
  <si>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</si>
  <si>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</si>
  <si>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</si>
  <si>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</si>
  <si>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</si>
  <si>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</si>
  <si>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</si>
  <si>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</si>
  <si>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</si>
  <si>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</si>
  <si>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</si>
  <si>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</si>
  <si>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</si>
  <si>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</si>
  <si>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</si>
  <si>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</si>
  <si>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</si>
  <si>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</si>
  <si>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</si>
  <si>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</si>
  <si>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</si>
  <si>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</si>
  <si>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</si>
  <si>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</si>
  <si>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</si>
  <si>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</si>
  <si>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</si>
  <si>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</si>
  <si>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</si>
  <si>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</si>
  <si>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</si>
  <si>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</si>
  <si>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</si>
  <si>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</si>
  <si>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</si>
  <si>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</si>
  <si>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</si>
  <si>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</si>
  <si>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</si>
  <si>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</si>
  <si>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</si>
  <si>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</si>
  <si>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</si>
  <si>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</si>
  <si>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</si>
  <si>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</si>
  <si>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</si>
  <si>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</si>
  <si>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</si>
  <si>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</si>
  <si>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</si>
  <si>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</si>
  <si>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</si>
  <si>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</si>
  <si>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</si>
  <si>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</si>
  <si>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</si>
  <si>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</si>
  <si>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</si>
  <si>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</si>
  <si>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</si>
  <si>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</si>
  <si>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</si>
  <si>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</si>
  <si>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</si>
  <si>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</si>
  <si>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</si>
  <si>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</si>
  <si>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</si>
  <si>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</si>
  <si>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</si>
  <si>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</si>
  <si>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</si>
  <si>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</si>
  <si>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</si>
  <si>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</si>
  <si>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</si>
  <si>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</si>
  <si>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</si>
  <si>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</si>
  <si>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</si>
  <si>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</si>
  <si>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</si>
  <si>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</si>
  <si>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</si>
  <si>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</si>
  <si>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</si>
  <si>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</si>
  <si>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</si>
  <si>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</si>
  <si>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</si>
  <si>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</si>
  <si>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</si>
  <si>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</si>
  <si>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</si>
  <si>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</si>
  <si>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</si>
  <si>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</si>
  <si>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</si>
  <si>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</si>
  <si>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</si>
  <si>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</si>
  <si>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</si>
  <si>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</si>
  <si>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</si>
  <si>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</si>
  <si>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</si>
  <si>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</si>
  <si>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</si>
  <si>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</si>
  <si>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</si>
  <si>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</si>
  <si>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</si>
  <si>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</si>
  <si>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</si>
  <si>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</si>
  <si>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</si>
  <si>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</si>
  <si>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</si>
  <si>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</si>
  <si>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</si>
  <si>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</si>
  <si>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</si>
  <si>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</si>
  <si>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</si>
  <si>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</si>
  <si>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</si>
  <si>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</si>
  <si>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</si>
  <si>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</si>
  <si>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</si>
  <si>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</si>
  <si>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</si>
  <si>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</si>
  <si>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</si>
  <si>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</si>
  <si>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</si>
  <si>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</si>
  <si>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</si>
  <si>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</si>
  <si>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</si>
  <si>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</si>
  <si>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</si>
  <si>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</si>
  <si>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</si>
  <si>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</si>
  <si>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</si>
  <si>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</si>
  <si>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</si>
  <si>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</si>
  <si>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</si>
  <si>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</si>
  <si>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</si>
  <si>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</si>
  <si>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</si>
  <si>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</si>
  <si>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</si>
  <si>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</si>
  <si>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</si>
  <si>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</si>
  <si>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</si>
  <si>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</si>
  <si>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</si>
  <si>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</si>
  <si>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</si>
  <si>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</si>
  <si>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</si>
  <si>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</si>
  <si>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</si>
  <si>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</si>
  <si>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</si>
  <si>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</si>
  <si>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</si>
  <si>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</si>
  <si>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</si>
  <si>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</si>
  <si>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</si>
  <si>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</si>
  <si>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</si>
  <si>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</si>
  <si>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</si>
  <si>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</si>
  <si>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</si>
  <si>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</si>
  <si>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</si>
  <si>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</si>
  <si>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</si>
  <si>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</si>
  <si>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</si>
  <si>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</si>
  <si>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</si>
  <si>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</si>
  <si>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</si>
  <si>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</si>
  <si>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</si>
  <si>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</si>
  <si>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</si>
  <si>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</si>
  <si>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</si>
  <si>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</si>
  <si>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</si>
  <si>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</si>
  <si>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</si>
  <si>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</si>
  <si>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</si>
  <si>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</si>
  <si>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</si>
  <si>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</si>
  <si>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</si>
  <si>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</si>
  <si>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</si>
  <si>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</si>
  <si>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</si>
  <si>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</si>
  <si>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</si>
  <si>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</si>
  <si>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</si>
  <si>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</si>
  <si>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</si>
  <si>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</si>
  <si>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</si>
  <si>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</si>
  <si>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</si>
  <si>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</si>
  <si>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</si>
  <si>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</si>
  <si>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</si>
  <si>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</si>
  <si>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</si>
  <si>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</si>
  <si>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</si>
  <si>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</si>
  <si>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</si>
  <si>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</si>
  <si>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</si>
  <si>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</si>
  <si>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</si>
  <si>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</si>
  <si>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</si>
  <si>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</si>
  <si>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</si>
  <si>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</si>
  <si>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</si>
  <si>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</si>
  <si>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</si>
  <si>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</si>
  <si>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</si>
  <si>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</si>
  <si>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</si>
  <si>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</si>
  <si>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</si>
  <si>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</si>
  <si>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</si>
  <si>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</si>
  <si>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</si>
  <si>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</si>
  <si>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</si>
  <si>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</si>
  <si>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</si>
  <si>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</si>
  <si>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</si>
  <si>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</si>
  <si>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</si>
  <si>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</si>
  <si>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</si>
  <si>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</si>
  <si>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</si>
  <si>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</si>
  <si>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</si>
  <si>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</si>
  <si>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</si>
  <si>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</si>
  <si>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</si>
  <si>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</si>
  <si>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</si>
  <si>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</si>
  <si>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</si>
  <si>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</si>
  <si>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</si>
  <si>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</si>
  <si>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</si>
  <si>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</si>
  <si>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</si>
  <si>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</si>
  <si>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</si>
  <si>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</si>
  <si>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</si>
  <si>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</si>
  <si>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</si>
  <si>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</si>
  <si>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</si>
  <si>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</si>
  <si>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</si>
  <si>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</si>
  <si>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</si>
  <si>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</si>
  <si>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</si>
  <si>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</si>
  <si>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</si>
  <si>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</si>
  <si>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</si>
  <si>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</si>
  <si>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</si>
  <si>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</si>
  <si>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</si>
  <si>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</si>
  <si>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</si>
  <si>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</si>
  <si>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</si>
  <si>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</si>
  <si>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</si>
  <si>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</si>
  <si>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</si>
  <si>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</si>
  <si>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</si>
  <si>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</si>
  <si>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</si>
  <si>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</si>
  <si>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</si>
  <si>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</si>
  <si>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</si>
  <si>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</si>
  <si>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</si>
  <si>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</si>
  <si>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</si>
  <si>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</si>
  <si>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</si>
  <si>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</si>
  <si>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</si>
  <si>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</si>
  <si>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</si>
  <si>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</si>
  <si>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</si>
  <si>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</si>
  <si>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</si>
  <si>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</si>
  <si>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</si>
  <si>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</si>
  <si>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</si>
  <si>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</si>
  <si>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</si>
  <si>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</si>
  <si>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</si>
  <si>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</si>
  <si>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</si>
  <si>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</si>
  <si>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</si>
  <si>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</si>
  <si>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</si>
  <si>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</si>
  <si>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</si>
  <si>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</si>
  <si>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</si>
  <si>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</si>
  <si>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</si>
  <si>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</si>
  <si>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</si>
  <si>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</si>
  <si>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</si>
  <si>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</si>
  <si>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</si>
  <si>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</si>
  <si>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</si>
  <si>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</si>
  <si>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</si>
  <si>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</si>
  <si>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</si>
  <si>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</si>
  <si>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</si>
  <si>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</si>
  <si>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</si>
  <si>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</si>
  <si>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</si>
  <si>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</si>
  <si>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</si>
  <si>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</si>
  <si>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</si>
  <si>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</si>
  <si>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</si>
  <si>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</si>
  <si>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</si>
  <si>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</si>
  <si>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</si>
  <si>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</si>
  <si>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</si>
  <si>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</si>
  <si>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</si>
  <si>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</si>
  <si>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</si>
  <si>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</si>
  <si>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</si>
  <si>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</si>
  <si>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</si>
  <si>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</si>
  <si>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</si>
  <si>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</si>
  <si>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</si>
  <si>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</si>
  <si>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</si>
  <si>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</si>
  <si>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</si>
  <si>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</si>
  <si>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</si>
  <si>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</si>
  <si>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</si>
  <si>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</si>
  <si>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</si>
  <si>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</si>
  <si>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</si>
  <si>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</si>
  <si>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</si>
  <si>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</si>
  <si>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</si>
  <si>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</si>
  <si>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</si>
  <si>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</si>
  <si>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</si>
  <si>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</si>
  <si>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</si>
  <si>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</si>
  <si>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</si>
  <si>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</si>
  <si>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</si>
  <si>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</si>
  <si>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</si>
  <si>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</si>
  <si>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</si>
  <si>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</si>
  <si>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</si>
  <si>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</si>
  <si>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</si>
  <si>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</si>
  <si>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</si>
  <si>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</si>
  <si>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</si>
  <si>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</si>
  <si>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</si>
  <si>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</si>
  <si>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</si>
  <si>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</si>
  <si>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</si>
  <si>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</si>
  <si>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</si>
  <si>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</si>
  <si>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</si>
  <si>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</si>
  <si>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</si>
  <si>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</si>
  <si>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</si>
  <si>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</si>
  <si>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</si>
  <si>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</si>
  <si>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</si>
  <si>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</si>
  <si>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</si>
  <si>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</si>
  <si>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</si>
  <si>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</si>
  <si>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</si>
  <si>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</si>
  <si>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</si>
  <si>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</si>
  <si>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</si>
  <si>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</si>
  <si>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</si>
  <si>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</si>
  <si>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</si>
  <si>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</si>
  <si>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</si>
  <si>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</si>
  <si>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</si>
  <si>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</si>
  <si>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</si>
  <si>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</si>
  <si>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</si>
  <si>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</si>
  <si>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</si>
  <si>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</si>
  <si>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</si>
  <si>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</si>
  <si>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</si>
  <si>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</si>
  <si>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</si>
  <si>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</si>
  <si>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</si>
  <si>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</si>
  <si>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</si>
  <si>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</si>
  <si>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</si>
  <si>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</si>
  <si>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</si>
  <si>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</si>
  <si>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</si>
  <si>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</si>
  <si>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</si>
  <si>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</si>
  <si>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</si>
  <si>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</si>
  <si>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</si>
  <si>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</si>
  <si>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</si>
  <si>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</si>
  <si>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</si>
  <si>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</si>
  <si>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</si>
  <si>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</si>
  <si>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</si>
  <si>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</si>
  <si>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</si>
  <si>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</si>
  <si>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</si>
  <si>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</si>
  <si>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</si>
  <si>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</si>
  <si>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</si>
  <si>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</si>
  <si>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</si>
  <si>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</si>
  <si>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</si>
  <si>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</si>
  <si>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</si>
  <si>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</si>
  <si>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</si>
  <si>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</si>
  <si>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</si>
  <si>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</si>
  <si>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</si>
  <si>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</si>
  <si>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</si>
  <si>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</si>
  <si>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</si>
  <si>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</si>
  <si>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</si>
  <si>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</si>
  <si>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</si>
  <si>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</si>
  <si>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</si>
  <si>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</si>
  <si>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</si>
  <si>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</si>
  <si>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</si>
  <si>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</si>
  <si>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</si>
  <si>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</si>
  <si>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</si>
  <si>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</si>
  <si>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</si>
  <si>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</si>
  <si>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</si>
  <si>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</si>
  <si>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</si>
  <si>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</si>
  <si>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</si>
  <si>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</si>
  <si>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</si>
  <si>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</si>
  <si>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</si>
  <si>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</si>
  <si>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</si>
  <si>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</si>
  <si>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</si>
  <si>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</si>
  <si>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</si>
  <si>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</si>
  <si>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</si>
  <si>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</si>
  <si>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</si>
  <si>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</si>
  <si>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</si>
  <si>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</si>
  <si>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</si>
  <si>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</si>
  <si>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</si>
  <si>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</si>
  <si>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</si>
  <si>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</si>
  <si>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</si>
  <si>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</si>
  <si>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</si>
  <si>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</si>
  <si>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</si>
  <si>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</si>
  <si>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</si>
  <si>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</si>
  <si>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</si>
  <si>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</si>
  <si>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</si>
  <si>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</si>
  <si>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</si>
  <si>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</si>
  <si>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</si>
  <si>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</si>
  <si>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</si>
  <si>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</si>
  <si>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</si>
  <si>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</si>
  <si>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</si>
  <si>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</si>
  <si>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</si>
  <si>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</si>
  <si>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</si>
  <si>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</si>
  <si>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</si>
  <si>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</si>
  <si>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</si>
  <si>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</si>
  <si>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</si>
  <si>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</si>
  <si>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</si>
  <si>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</si>
  <si>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</si>
  <si>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</si>
  <si>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</si>
  <si>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</si>
  <si>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</si>
  <si>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</si>
  <si>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</si>
  <si>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</si>
  <si>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</si>
  <si>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</si>
  <si>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</si>
  <si>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</si>
  <si>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</si>
  <si>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</si>
  <si>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</si>
  <si>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</si>
  <si>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</si>
  <si>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</si>
  <si>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</si>
  <si>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</si>
  <si>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</si>
  <si>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</si>
  <si>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</si>
  <si>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</si>
  <si>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</si>
  <si>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</si>
  <si>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</si>
  <si>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</si>
  <si>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</si>
  <si>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</si>
  <si>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</si>
  <si>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</si>
  <si>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</si>
  <si>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</si>
  <si>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</si>
  <si>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</si>
  <si>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</si>
  <si>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</si>
  <si>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</si>
  <si>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</si>
  <si>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</si>
  <si>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</si>
  <si>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</si>
  <si>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</si>
  <si>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</si>
  <si>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</si>
  <si>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</si>
  <si>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</si>
  <si>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</si>
  <si>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</si>
  <si>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</si>
  <si>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</si>
  <si>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</si>
  <si>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</si>
  <si>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</si>
  <si>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</si>
  <si>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</si>
  <si>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</si>
  <si>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</si>
  <si>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</si>
  <si>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</si>
  <si>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</si>
  <si>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</si>
  <si>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</si>
  <si>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</si>
  <si>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</si>
  <si>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</si>
  <si>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</si>
  <si>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</si>
  <si>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</si>
  <si>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</si>
  <si>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</si>
  <si>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</si>
  <si>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</si>
  <si>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</si>
  <si>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</si>
  <si>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</si>
  <si>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</si>
  <si>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</si>
  <si>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</si>
  <si>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</si>
  <si>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</si>
  <si>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</si>
  <si>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</si>
  <si>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</si>
  <si>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</si>
  <si>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</si>
  <si>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</si>
  <si>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</si>
  <si>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</si>
  <si>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</si>
  <si>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</si>
  <si>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</si>
  <si>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</si>
  <si>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</si>
  <si>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</si>
  <si>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</si>
  <si>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</si>
  <si>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</si>
  <si>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</si>
  <si>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</si>
  <si>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</si>
  <si>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</si>
  <si>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</si>
  <si>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</si>
  <si>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</si>
  <si>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</si>
  <si>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</si>
  <si>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</si>
  <si>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</si>
  <si>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</si>
  <si>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</si>
  <si>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</si>
  <si>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</si>
  <si>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</si>
  <si>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</si>
  <si>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</si>
  <si>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</si>
  <si>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</si>
  <si>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</si>
  <si>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</si>
  <si>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</si>
  <si>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</si>
  <si>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</si>
  <si>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</si>
  <si>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</si>
  <si>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</si>
  <si>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</si>
  <si>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</si>
  <si>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</si>
  <si>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</si>
  <si>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</si>
  <si>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</si>
  <si>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</si>
  <si>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</si>
  <si>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</si>
  <si>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</si>
  <si>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</si>
  <si>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</si>
  <si>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</si>
  <si>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</si>
  <si>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</si>
  <si>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</si>
  <si>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</si>
  <si>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</si>
  <si>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</si>
  <si>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</si>
  <si>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</si>
  <si>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</si>
  <si>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</si>
  <si>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</si>
  <si>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</si>
  <si>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</si>
  <si>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</si>
  <si>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</si>
  <si>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</si>
  <si>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</si>
  <si>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</si>
  <si>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</si>
  <si>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</si>
  <si>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</si>
  <si>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</si>
  <si>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</si>
  <si>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</si>
  <si>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</si>
  <si>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</si>
  <si>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</si>
  <si>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</si>
  <si>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</si>
  <si>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</si>
  <si>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</si>
  <si>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</si>
  <si>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</si>
  <si>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</si>
  <si>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</si>
  <si>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</si>
  <si>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</si>
  <si>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</si>
  <si>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</si>
  <si>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</si>
  <si>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</si>
  <si>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</si>
  <si>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</si>
  <si>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</si>
  <si>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</si>
  <si>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</si>
  <si>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</si>
  <si>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</si>
  <si>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</si>
  <si>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</si>
  <si>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</si>
  <si>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</si>
  <si>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</si>
  <si>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</si>
  <si>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</si>
  <si>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</si>
  <si>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</si>
  <si>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</si>
  <si>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</si>
  <si>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</si>
  <si>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</si>
  <si>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</si>
  <si>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</si>
  <si>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</si>
  <si>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</si>
  <si>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</si>
  <si>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</si>
  <si>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</si>
  <si>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</si>
  <si>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</si>
  <si>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</si>
  <si>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</si>
  <si>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</si>
  <si>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</si>
  <si>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</si>
  <si>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</si>
  <si>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</si>
  <si>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</si>
  <si>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</si>
  <si>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</si>
  <si>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</si>
  <si>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</si>
  <si>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</si>
  <si>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</si>
  <si>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</si>
  <si>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</si>
  <si>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</si>
  <si>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</si>
  <si>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</si>
  <si>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</si>
  <si>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</si>
  <si>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</si>
  <si>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</si>
  <si>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</si>
  <si>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</si>
  <si>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</si>
  <si>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</si>
  <si>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</si>
  <si>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</si>
  <si>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</si>
  <si>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</si>
  <si>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</si>
  <si>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</si>
  <si>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</si>
  <si>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</si>
  <si>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</si>
  <si>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</si>
  <si>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</si>
  <si>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</si>
  <si>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</si>
  <si>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</si>
  <si>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</si>
  <si>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</si>
  <si>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</si>
  <si>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</si>
  <si>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</si>
  <si>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</si>
  <si>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</si>
  <si>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</si>
  <si>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</si>
  <si>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</si>
  <si>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</si>
  <si>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</si>
  <si>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</si>
  <si>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</si>
  <si>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</si>
  <si>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</si>
  <si>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</si>
  <si>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</si>
  <si>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</si>
  <si>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</si>
  <si>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</si>
  <si>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</si>
  <si>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</si>
  <si>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</si>
  <si>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</si>
  <si>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</si>
  <si>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</si>
  <si>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</si>
  <si>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</si>
  <si>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</si>
  <si>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</si>
  <si>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</si>
  <si>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</si>
  <si>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</si>
  <si>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</si>
  <si>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</si>
  <si>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</si>
  <si>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</si>
  <si>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</si>
  <si>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</si>
  <si>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</si>
  <si>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</si>
  <si>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</si>
  <si>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</si>
  <si>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</si>
  <si>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</si>
  <si>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</si>
  <si>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</si>
  <si>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</si>
  <si>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</si>
  <si>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</si>
  <si>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</si>
  <si>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</si>
  <si>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</si>
  <si>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</si>
  <si>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</si>
  <si>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</si>
  <si>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</si>
  <si>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</si>
  <si>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</si>
  <si>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</si>
  <si>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</si>
  <si>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</si>
  <si>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</si>
  <si>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</si>
  <si>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</si>
  <si>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</si>
  <si>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</si>
  <si>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</si>
  <si>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</si>
  <si>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</si>
  <si>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</si>
  <si>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</si>
  <si>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</si>
  <si>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</si>
  <si>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</si>
  <si>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</si>
  <si>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</si>
  <si>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</si>
  <si>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</si>
  <si>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</si>
  <si>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</si>
  <si>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</si>
  <si>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</si>
  <si>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</si>
  <si>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</si>
  <si>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</si>
  <si>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</si>
  <si>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</si>
  <si>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</si>
  <si>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</si>
  <si>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</si>
  <si>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</si>
  <si>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</si>
  <si>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</si>
  <si>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</si>
  <si>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</si>
  <si>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</si>
  <si>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</si>
  <si>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</si>
  <si>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</si>
  <si>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</si>
  <si>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</si>
  <si>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</si>
  <si>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</si>
  <si>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</si>
  <si>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</si>
  <si>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</si>
  <si>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</si>
  <si>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</si>
  <si>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</si>
  <si>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</si>
  <si>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</si>
  <si>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</si>
  <si>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</si>
  <si>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</si>
  <si>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</si>
  <si>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</si>
  <si>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</si>
  <si>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</si>
  <si>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</si>
  <si>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</si>
  <si>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</si>
  <si>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</si>
  <si>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</si>
  <si>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</si>
  <si>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</si>
  <si>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</si>
  <si>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</si>
  <si>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</si>
  <si>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</si>
  <si>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</si>
  <si>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</si>
  <si>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</si>
  <si>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</si>
  <si>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</si>
  <si>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</si>
  <si>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</si>
  <si>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</si>
  <si>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</si>
  <si>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</si>
  <si>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</si>
  <si>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</si>
  <si>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</si>
  <si>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</si>
  <si>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</si>
  <si>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</si>
  <si>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</si>
  <si>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</si>
  <si>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</si>
  <si>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</si>
  <si>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</si>
  <si>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</si>
  <si>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</si>
  <si>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</si>
  <si>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</si>
  <si>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</si>
  <si>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</si>
  <si>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</si>
  <si>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</si>
  <si>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</si>
  <si>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</si>
  <si>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</si>
  <si>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</si>
  <si>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</si>
  <si>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</si>
  <si>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</si>
  <si>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</si>
  <si>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</si>
  <si>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</si>
  <si>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</si>
  <si>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</si>
  <si>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</si>
  <si>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</si>
  <si>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</si>
  <si>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</si>
  <si>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</si>
  <si>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</si>
  <si>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</si>
  <si>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</si>
  <si>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</si>
  <si>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</si>
  <si>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</si>
  <si>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</si>
  <si>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</si>
  <si>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</si>
  <si>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</si>
  <si>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</si>
  <si>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</si>
  <si>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</si>
  <si>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</si>
  <si>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</si>
  <si>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</si>
  <si>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</si>
  <si>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</si>
  <si>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</si>
  <si>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</si>
  <si>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</si>
  <si>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</si>
  <si>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</si>
  <si>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</si>
  <si>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</si>
  <si>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</si>
  <si>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</si>
  <si>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</si>
  <si>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</si>
  <si>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</si>
  <si>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</si>
  <si>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</si>
  <si>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</si>
  <si>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</si>
  <si>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</si>
  <si>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</si>
  <si>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</si>
  <si>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</si>
  <si>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</si>
  <si>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</si>
  <si>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</si>
  <si>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</si>
  <si>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</si>
  <si>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</si>
  <si>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</si>
  <si>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</si>
  <si>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</si>
  <si>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</si>
  <si>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</si>
  <si>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</si>
  <si>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</si>
  <si>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</si>
  <si>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</si>
  <si>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</si>
  <si>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</si>
  <si>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</si>
  <si>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</si>
  <si>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</si>
  <si>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</si>
  <si>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</si>
  <si>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</si>
  <si>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</si>
  <si>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</si>
  <si>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</si>
  <si>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</si>
  <si>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</si>
  <si>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</si>
  <si>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</si>
  <si>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</si>
  <si>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</si>
  <si>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</si>
  <si>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</si>
  <si>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</si>
  <si>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</si>
  <si>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</si>
  <si>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</si>
  <si>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</si>
  <si>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</si>
  <si>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</si>
  <si>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</si>
  <si>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</si>
  <si>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</si>
  <si>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</si>
  <si>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</si>
  <si>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</si>
  <si>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</si>
  <si>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</si>
  <si>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</si>
  <si>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</si>
  <si>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</si>
  <si>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</si>
  <si>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</si>
  <si>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</si>
  <si>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</si>
  <si>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</si>
  <si>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</si>
  <si>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</si>
  <si>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</si>
  <si>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</si>
  <si>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</si>
  <si>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</si>
  <si>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</si>
  <si>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</si>
  <si>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</si>
  <si>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</si>
  <si>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</si>
  <si>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</si>
  <si>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</si>
  <si>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</si>
  <si>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</si>
  <si>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</si>
  <si>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</si>
  <si>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</si>
  <si>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</si>
  <si>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</si>
  <si>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</si>
  <si>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</si>
  <si>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</si>
  <si>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</si>
  <si>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</si>
  <si>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</si>
  <si>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</si>
  <si>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</si>
  <si>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</si>
  <si>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</si>
  <si>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</si>
  <si>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</si>
  <si>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</si>
  <si>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</si>
  <si>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</si>
  <si>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</si>
  <si>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</si>
  <si>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</si>
  <si>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</si>
  <si>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</si>
  <si>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</si>
  <si>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</si>
  <si>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</si>
  <si>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</si>
  <si>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</si>
  <si>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</si>
  <si>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</si>
  <si>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</si>
  <si>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</si>
  <si>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</si>
  <si>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</si>
  <si>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</si>
  <si>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</si>
  <si>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</si>
  <si>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</si>
  <si>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</si>
  <si>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</si>
  <si>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</si>
  <si>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</si>
  <si>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</si>
  <si>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</si>
  <si>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</si>
  <si>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</si>
  <si>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</si>
  <si>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</si>
  <si>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</si>
  <si>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</si>
  <si>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</si>
  <si>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</si>
  <si>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</si>
  <si>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</si>
  <si>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</si>
  <si>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</si>
  <si>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</si>
  <si>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</si>
  <si>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</si>
  <si>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</si>
  <si>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</si>
  <si>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</si>
  <si>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</si>
  <si>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</si>
  <si>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</si>
  <si>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</si>
  <si>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</si>
  <si>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</si>
  <si>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</si>
  <si>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</si>
  <si>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</si>
  <si>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</si>
  <si>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</si>
  <si>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</si>
  <si>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</si>
  <si>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</si>
  <si>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</si>
  <si>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</si>
  <si>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</si>
  <si>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</si>
  <si>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</si>
  <si>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</si>
  <si>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</si>
  <si>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</si>
  <si>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</si>
  <si>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</si>
  <si>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</si>
  <si>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</si>
  <si>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</si>
  <si>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</si>
  <si>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</si>
  <si>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</si>
  <si>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</si>
  <si>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</si>
  <si>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</si>
  <si>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</si>
  <si>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</si>
  <si>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</si>
  <si>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</si>
  <si>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</si>
  <si>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</si>
  <si>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</si>
  <si>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</si>
  <si>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</si>
  <si>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</si>
  <si>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</si>
  <si>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</si>
  <si>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</si>
  <si>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</si>
  <si>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</si>
  <si>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</si>
  <si>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</si>
  <si>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</si>
  <si>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</si>
  <si>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</si>
  <si>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</si>
  <si>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</si>
  <si>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</si>
  <si>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</si>
  <si>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</si>
  <si>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</si>
  <si>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</si>
  <si>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</si>
  <si>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</si>
  <si>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</si>
  <si>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</si>
  <si>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</si>
  <si>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</si>
  <si>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</si>
  <si>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</si>
  <si>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</si>
  <si>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</si>
  <si>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</si>
  <si>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</si>
  <si>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</si>
  <si>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</si>
  <si>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</si>
  <si>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</si>
  <si>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</si>
  <si>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</si>
  <si>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</si>
  <si>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</si>
  <si>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</si>
  <si>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</si>
  <si>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</si>
  <si>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</si>
  <si>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</si>
  <si>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</si>
  <si>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</si>
  <si>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</si>
  <si>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</si>
  <si>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</si>
  <si>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</si>
  <si>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</si>
  <si>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</si>
  <si>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</si>
  <si>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</si>
  <si>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</si>
  <si>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</si>
  <si>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</si>
  <si>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</si>
  <si>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</si>
  <si>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</si>
  <si>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</si>
  <si>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</si>
  <si>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</si>
  <si>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</si>
  <si>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</si>
  <si>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</si>
  <si>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</si>
  <si>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</si>
  <si>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</si>
  <si>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</si>
  <si>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</si>
  <si>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</si>
  <si>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</si>
  <si>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</si>
  <si>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</si>
  <si>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</si>
  <si>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</si>
  <si>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</si>
  <si>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</si>
  <si>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</si>
  <si>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</si>
  <si>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</si>
  <si>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</si>
  <si>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</si>
  <si>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</si>
  <si>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</si>
  <si>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</si>
  <si>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</si>
  <si>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</si>
  <si>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</si>
  <si>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</si>
  <si>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</si>
  <si>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</si>
  <si>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</si>
  <si>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</si>
  <si>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</si>
  <si>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</si>
  <si>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</si>
  <si>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</si>
  <si>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</si>
  <si>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</si>
  <si>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</si>
  <si>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</si>
  <si>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</si>
  <si>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</si>
  <si>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</si>
  <si>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</si>
  <si>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</si>
  <si>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</si>
  <si>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</si>
  <si>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</si>
  <si>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</si>
  <si>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</si>
  <si>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</si>
  <si>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</si>
  <si>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</si>
  <si>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</si>
  <si>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</si>
  <si>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</si>
  <si>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</si>
  <si>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</si>
  <si>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</si>
  <si>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</si>
  <si>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</si>
  <si>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</si>
  <si>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</si>
  <si>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</si>
  <si>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</si>
  <si>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</si>
  <si>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</si>
  <si>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</si>
  <si>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</si>
  <si>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</si>
  <si>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</si>
  <si>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</si>
  <si>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</si>
  <si>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</si>
  <si>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</si>
  <si>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</si>
  <si>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</si>
  <si>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</si>
  <si>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</si>
  <si>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</si>
  <si>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</si>
  <si>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</si>
  <si>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</si>
  <si>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</si>
  <si>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</si>
  <si>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</si>
  <si>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</si>
  <si>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</si>
  <si>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</si>
  <si>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</si>
  <si>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</si>
  <si>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</si>
  <si>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</si>
  <si>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</si>
  <si>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</si>
  <si>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</si>
  <si>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</si>
  <si>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</si>
  <si>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</si>
  <si>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</si>
  <si>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</si>
  <si>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</si>
  <si>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</si>
  <si>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</si>
  <si>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</si>
  <si>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</si>
  <si>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</si>
  <si>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</si>
  <si>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</si>
  <si>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</si>
  <si>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</si>
  <si>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</si>
  <si>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</si>
  <si>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</si>
  <si>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</si>
  <si>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</si>
  <si>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</si>
  <si>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</si>
  <si>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</si>
  <si>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</si>
  <si>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</si>
  <si>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</si>
  <si>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</si>
  <si>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</si>
  <si>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</si>
  <si>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</si>
  <si>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</si>
  <si>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</si>
  <si>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</si>
  <si>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</si>
  <si>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</si>
  <si>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</si>
  <si>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</si>
  <si>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</si>
  <si>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</si>
  <si>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</si>
  <si>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</si>
  <si>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</si>
  <si>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</si>
  <si>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</si>
  <si>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</si>
  <si>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</si>
  <si>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</si>
  <si>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</si>
  <si>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</si>
  <si>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</si>
  <si>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</si>
  <si>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</si>
  <si>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</si>
  <si>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</si>
  <si>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</si>
  <si>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</si>
  <si>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</si>
  <si>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</si>
  <si>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</si>
  <si>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</si>
  <si>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</si>
  <si>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</si>
  <si>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</si>
  <si>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</si>
  <si>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</si>
  <si>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</si>
  <si>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</si>
  <si>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</si>
  <si>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</si>
  <si>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</si>
  <si>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</si>
  <si>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</si>
  <si>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</si>
  <si>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</si>
  <si>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</si>
  <si>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</si>
  <si>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</si>
  <si>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</si>
  <si>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</si>
  <si>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</si>
  <si>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</si>
  <si>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</si>
  <si>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</si>
  <si>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</si>
  <si>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</si>
  <si>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</si>
  <si>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</si>
  <si>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</si>
  <si>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</si>
  <si>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</si>
  <si>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</si>
  <si>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</si>
  <si>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</si>
  <si>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</si>
  <si>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</si>
  <si>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</si>
  <si>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</si>
  <si>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</si>
  <si>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</si>
  <si>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</si>
  <si>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</si>
  <si>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</si>
  <si>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</si>
  <si>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</si>
  <si>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</si>
  <si>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</si>
  <si>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</si>
  <si>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</si>
  <si>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</si>
  <si>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</si>
  <si>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</si>
  <si>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</si>
  <si>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</si>
  <si>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</si>
  <si>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</si>
  <si>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</si>
  <si>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</si>
  <si>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</si>
  <si>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</si>
  <si>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</si>
  <si>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</si>
  <si>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</si>
  <si>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</si>
  <si>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</si>
  <si>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</si>
  <si>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</si>
  <si>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</si>
  <si>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</si>
  <si>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</si>
  <si>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</si>
  <si>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</si>
  <si>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</si>
  <si>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</si>
  <si>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</si>
  <si>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</si>
  <si>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</si>
  <si>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</si>
  <si>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</si>
  <si>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</si>
  <si>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</si>
  <si>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</si>
  <si>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</si>
  <si>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</si>
  <si>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</si>
  <si>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</si>
  <si>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</si>
  <si>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</si>
  <si>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</si>
  <si>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</si>
  <si>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</si>
  <si>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</si>
  <si>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</si>
  <si>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</si>
  <si>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</si>
  <si>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</si>
  <si>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</si>
  <si>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</si>
  <si>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</si>
  <si>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</si>
  <si>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</si>
  <si>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</si>
  <si>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</si>
  <si>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</si>
  <si>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</si>
  <si>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</si>
  <si>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</si>
  <si>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</si>
  <si>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</si>
  <si>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</si>
  <si>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</si>
  <si>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</si>
  <si>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</si>
  <si>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</si>
  <si>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</si>
  <si>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</si>
  <si>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</si>
  <si>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</si>
  <si>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</si>
  <si>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</si>
  <si>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</si>
  <si>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</si>
  <si>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</si>
  <si>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</si>
  <si>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</si>
  <si>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</si>
  <si>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</si>
  <si>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</si>
  <si>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</si>
  <si>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</si>
  <si>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</si>
  <si>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</si>
  <si>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</si>
  <si>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</si>
  <si>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</si>
  <si>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</si>
  <si>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</si>
  <si>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</si>
  <si>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</si>
  <si>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</si>
  <si>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</si>
  <si>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</si>
  <si>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</si>
  <si>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</si>
  <si>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</si>
  <si>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</si>
  <si>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</si>
  <si>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</si>
  <si>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</si>
  <si>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</si>
  <si>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</si>
  <si>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</si>
  <si>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</si>
  <si>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</si>
  <si>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</si>
  <si>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</si>
  <si>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</si>
  <si>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</si>
  <si>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</si>
  <si>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</si>
  <si>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</si>
  <si>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</si>
  <si>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</si>
  <si>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</si>
  <si>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</si>
  <si>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</si>
  <si>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</si>
  <si>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</si>
  <si>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</si>
  <si>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</si>
  <si>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</si>
  <si>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</si>
  <si>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</si>
  <si>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</si>
  <si>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</si>
  <si>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</si>
  <si>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</si>
  <si>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</si>
  <si>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</si>
  <si>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</si>
  <si>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</si>
  <si>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</si>
  <si>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</si>
  <si>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</si>
  <si>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</si>
  <si>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</si>
  <si>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</si>
  <si>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</si>
  <si>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</si>
  <si>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</si>
  <si>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</si>
  <si>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</si>
  <si>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</si>
  <si>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</si>
  <si>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</si>
  <si>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</si>
  <si>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</si>
  <si>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</si>
  <si>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</si>
  <si>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</si>
  <si>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</si>
  <si>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</si>
  <si>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</si>
  <si>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</si>
  <si>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</si>
  <si>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</si>
  <si>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</si>
  <si>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</si>
  <si>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</si>
  <si>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</si>
  <si>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</si>
  <si>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</si>
  <si>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</si>
  <si>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</si>
  <si>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</si>
  <si>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</si>
  <si>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</si>
  <si>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</si>
  <si>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</si>
  <si>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</si>
  <si>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</si>
  <si>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</si>
  <si>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</si>
  <si>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</si>
  <si>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</si>
  <si>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</si>
  <si>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</si>
  <si>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</si>
  <si>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</si>
  <si>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</si>
  <si>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</si>
  <si>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</si>
  <si>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</si>
  <si>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</si>
  <si>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</si>
  <si>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</si>
  <si>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</si>
  <si>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</si>
  <si>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</si>
  <si>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</si>
  <si>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</si>
  <si>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</si>
  <si>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</si>
  <si>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</si>
  <si>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</si>
  <si>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</si>
  <si>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</si>
  <si>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</si>
  <si>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</si>
  <si>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</si>
  <si>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</si>
  <si>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</si>
  <si>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</si>
  <si>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</si>
  <si>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</si>
  <si>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</si>
  <si>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</si>
  <si>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</si>
  <si>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</si>
  <si>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</si>
  <si>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</si>
  <si>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</si>
  <si>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</si>
  <si>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</si>
  <si>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</si>
  <si>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</si>
  <si>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</si>
  <si>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</si>
  <si>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</si>
  <si>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</si>
  <si>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</si>
  <si>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</si>
  <si>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</si>
  <si>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</si>
  <si>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</si>
  <si>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</si>
  <si>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</si>
  <si>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</si>
  <si>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</si>
  <si>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</si>
  <si>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</si>
  <si>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</si>
  <si>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</si>
  <si>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</si>
  <si>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</si>
  <si>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</si>
  <si>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</si>
  <si>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</si>
  <si>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</si>
  <si>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</si>
  <si>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</si>
  <si>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</si>
  <si>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</si>
  <si>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</si>
  <si>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</si>
  <si>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</si>
  <si>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</si>
  <si>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</si>
  <si>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</si>
  <si>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</si>
  <si>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</si>
  <si>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</si>
  <si>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</si>
  <si>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</si>
  <si>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</si>
  <si>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</si>
  <si>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</si>
  <si>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</si>
  <si>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</si>
  <si>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</si>
  <si>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</si>
  <si>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</si>
  <si>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</si>
  <si>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</si>
  <si>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</si>
  <si>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</si>
  <si>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</si>
  <si>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</si>
  <si>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</si>
  <si>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</si>
  <si>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</si>
  <si>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</si>
  <si>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</si>
  <si>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</si>
  <si>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</si>
  <si>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</si>
  <si>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</si>
  <si>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</si>
  <si>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</si>
  <si>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</si>
  <si>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</si>
  <si>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</si>
  <si>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</si>
  <si>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</si>
  <si>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</si>
  <si>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</si>
  <si>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</si>
  <si>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</si>
  <si>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</si>
  <si>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</si>
  <si>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</si>
  <si>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</si>
  <si>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</si>
  <si>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</si>
  <si>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</si>
  <si>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</si>
  <si>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</si>
  <si>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</si>
  <si>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</si>
  <si>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</si>
  <si>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</si>
  <si>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</si>
  <si>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</si>
  <si>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</si>
  <si>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</si>
  <si>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</si>
  <si>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</si>
  <si>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</si>
  <si>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</si>
  <si>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</si>
  <si>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</si>
  <si>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</si>
  <si>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</si>
  <si>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</si>
  <si>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</si>
  <si>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</si>
  <si>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</si>
  <si>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</si>
  <si>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</si>
  <si>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</si>
  <si>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</si>
  <si>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</si>
  <si>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</si>
  <si>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</si>
  <si>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</si>
  <si>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</si>
  <si>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</si>
  <si>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</si>
  <si>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</si>
  <si>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</si>
  <si>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</si>
  <si>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</si>
  <si>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</si>
  <si>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</si>
  <si>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</si>
  <si>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</si>
  <si>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</si>
  <si>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</si>
  <si>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</si>
  <si>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</si>
  <si>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</si>
  <si>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</si>
  <si>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</si>
  <si>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</si>
  <si>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</si>
  <si>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</si>
  <si>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</si>
  <si>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</si>
  <si>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</si>
  <si>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</si>
  <si>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</si>
  <si>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</si>
  <si>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</si>
  <si>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</si>
  <si>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</si>
  <si>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</si>
  <si>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</si>
  <si>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</si>
  <si>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</si>
  <si>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</si>
  <si>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</si>
  <si>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</si>
  <si>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</si>
  <si>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</si>
  <si>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</si>
  <si>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</si>
  <si>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</si>
  <si>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</si>
  <si>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</si>
  <si>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</si>
  <si>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</si>
  <si>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</si>
  <si>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</si>
  <si>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</si>
  <si>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</si>
  <si>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</si>
  <si>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</si>
  <si>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</si>
  <si>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</si>
  <si>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</si>
  <si>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</si>
  <si>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</si>
  <si>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</si>
  <si>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</si>
  <si>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</si>
  <si>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</si>
  <si>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</si>
  <si>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</si>
  <si>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</si>
  <si>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</si>
  <si>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</si>
  <si>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</si>
  <si>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</si>
  <si>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</si>
  <si>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</si>
  <si>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</si>
  <si>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</si>
  <si>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</si>
  <si>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</si>
  <si>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</si>
  <si>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</si>
  <si>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</si>
  <si>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</si>
  <si>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</si>
  <si>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</si>
  <si>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</si>
  <si>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</si>
  <si>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</si>
  <si>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</si>
  <si>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</si>
  <si>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</si>
  <si>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</si>
  <si>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</si>
  <si>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</si>
  <si>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</si>
  <si>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</si>
  <si>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</si>
  <si>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</si>
  <si>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</si>
  <si>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</si>
  <si>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</si>
  <si>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</si>
  <si>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</si>
  <si>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</si>
  <si>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</si>
  <si>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</si>
  <si>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</si>
  <si>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</si>
  <si>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</si>
  <si>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</si>
  <si>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</si>
  <si>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</si>
  <si>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</si>
  <si>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</si>
  <si>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</si>
  <si>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</si>
  <si>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</si>
  <si>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</si>
  <si>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</si>
  <si>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</si>
  <si>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</si>
  <si>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</si>
  <si>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</si>
  <si>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</si>
  <si>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</si>
  <si>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</si>
  <si>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</si>
  <si>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</si>
  <si>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</si>
  <si>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</si>
  <si>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</si>
  <si>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</si>
  <si>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</si>
  <si>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</si>
  <si>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</si>
  <si>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</si>
  <si>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</si>
  <si>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</si>
  <si>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</si>
  <si>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</si>
  <si>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</si>
  <si>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</si>
  <si>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</si>
  <si>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</si>
  <si>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</si>
  <si>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</si>
  <si>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</si>
  <si>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</si>
  <si>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</si>
  <si>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</si>
  <si>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</si>
  <si>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</si>
  <si>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</si>
  <si>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</si>
  <si>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</si>
  <si>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</si>
  <si>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</si>
  <si>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</si>
  <si>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</si>
  <si>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</si>
  <si>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</si>
  <si>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</si>
  <si>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</si>
  <si>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</si>
  <si>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</si>
  <si>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</si>
  <si>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</si>
  <si>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</si>
  <si>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</si>
  <si>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</si>
  <si>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</si>
  <si>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</si>
  <si>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</si>
  <si>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</si>
  <si>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</si>
  <si>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</si>
  <si>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</si>
  <si>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</si>
  <si>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</si>
  <si>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</si>
  <si>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</si>
  <si>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</si>
  <si>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</si>
  <si>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</si>
  <si>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</si>
  <si>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</si>
  <si>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</si>
  <si>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</si>
  <si>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</si>
  <si>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</si>
  <si>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</si>
  <si>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</si>
  <si>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</si>
  <si>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</si>
  <si>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</si>
  <si>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</si>
  <si>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</si>
  <si>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</si>
  <si>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</si>
  <si>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</si>
  <si>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</si>
  <si>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</si>
  <si>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</si>
  <si>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</si>
  <si>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</si>
  <si>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</si>
  <si>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</si>
  <si>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</si>
  <si>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</si>
  <si>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</si>
  <si>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</si>
  <si>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</si>
  <si>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</si>
  <si>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</si>
  <si>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</si>
  <si>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</si>
  <si>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</si>
  <si>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</si>
  <si>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</si>
  <si>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</si>
  <si>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</si>
  <si>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</si>
  <si>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</si>
  <si>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</si>
  <si>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</si>
  <si>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</si>
  <si>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</si>
  <si>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</si>
  <si>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</si>
  <si>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</si>
  <si>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</si>
  <si>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</si>
  <si>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</si>
  <si>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</si>
  <si>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</si>
  <si>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</si>
  <si>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</si>
  <si>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</si>
  <si>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</si>
  <si>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</si>
  <si>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</si>
  <si>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</si>
  <si>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</si>
  <si>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</si>
  <si>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</si>
  <si>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</si>
  <si>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</si>
  <si>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</si>
  <si>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</si>
  <si>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</si>
  <si>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</si>
  <si>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</si>
  <si>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</si>
  <si>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</si>
  <si>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</si>
  <si>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</si>
  <si>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</si>
  <si>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</si>
  <si>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</si>
  <si>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</si>
  <si>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</si>
  <si>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</si>
  <si>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</si>
  <si>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</si>
  <si>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</si>
  <si>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</si>
  <si>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</si>
  <si>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</si>
  <si>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</si>
  <si>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</si>
  <si>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</si>
  <si>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</si>
  <si>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</si>
  <si>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</si>
  <si>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</si>
  <si>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</si>
  <si>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</si>
  <si>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</si>
  <si>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</si>
  <si>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</si>
  <si>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</si>
  <si>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</si>
  <si>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</si>
  <si>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</si>
  <si>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</si>
  <si>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</si>
  <si>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</si>
  <si>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</si>
  <si>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</si>
  <si>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</si>
  <si>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</si>
  <si>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</si>
  <si>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</si>
  <si>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</si>
  <si>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</si>
  <si>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</si>
  <si>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</si>
  <si>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</si>
  <si>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</si>
  <si>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</si>
  <si>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</si>
  <si>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</si>
  <si>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</si>
  <si>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</si>
  <si>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</si>
  <si>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</si>
  <si>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</si>
  <si>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</si>
  <si>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</si>
  <si>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</si>
  <si>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</si>
  <si>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</si>
  <si>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</si>
  <si>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</si>
  <si>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</si>
  <si>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</si>
  <si>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</si>
  <si>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</si>
  <si>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</si>
  <si>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</si>
  <si>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</si>
  <si>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</si>
  <si>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</si>
  <si>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</si>
  <si>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</si>
  <si>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</si>
  <si>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</si>
  <si>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</si>
  <si>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</si>
  <si>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</si>
  <si>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</si>
  <si>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</si>
  <si>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</si>
  <si>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</si>
  <si>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</si>
  <si>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</si>
  <si>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</si>
  <si>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</si>
  <si>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</si>
  <si>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</si>
  <si>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</si>
  <si>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</si>
  <si>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</si>
  <si>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</si>
  <si>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</si>
  <si>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</si>
  <si>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</si>
  <si>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</si>
  <si>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</si>
  <si>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</si>
  <si>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</si>
  <si>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</si>
  <si>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</si>
  <si>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</si>
  <si>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</si>
  <si>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</si>
  <si>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</si>
  <si>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</si>
  <si>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</si>
  <si>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</si>
  <si>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</si>
  <si>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</si>
  <si>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</si>
  <si>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</si>
  <si>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</si>
  <si>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</si>
  <si>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</si>
  <si>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</si>
  <si>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</si>
  <si>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</si>
  <si>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</si>
  <si>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</si>
  <si>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</si>
  <si>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</si>
  <si>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</si>
  <si>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</si>
  <si>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</si>
  <si>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</si>
  <si>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</si>
  <si>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</si>
  <si>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</si>
  <si>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</si>
  <si>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</si>
  <si>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</si>
  <si>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</si>
  <si>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</si>
  <si>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</si>
  <si>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</si>
  <si>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</si>
  <si>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</si>
  <si>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</si>
  <si>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</si>
  <si>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</si>
  <si>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</si>
  <si>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</si>
  <si>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</si>
  <si>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</si>
  <si>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</si>
  <si>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</si>
  <si>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</si>
  <si>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</si>
  <si>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</si>
  <si>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</si>
  <si>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</si>
  <si>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</si>
  <si>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</si>
  <si>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</si>
  <si>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</si>
  <si>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</si>
  <si>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</si>
  <si>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</si>
  <si>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</si>
  <si>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</si>
  <si>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</si>
  <si>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</si>
  <si>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</si>
  <si>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</si>
  <si>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</si>
  <si>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</si>
  <si>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</si>
  <si>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</si>
  <si>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</si>
  <si>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</si>
  <si>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</si>
  <si>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</si>
  <si>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</si>
  <si>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</si>
  <si>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</si>
  <si>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</si>
  <si>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</si>
  <si>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</si>
  <si>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</si>
  <si>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</si>
  <si>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</si>
  <si>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</si>
  <si>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</si>
  <si>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</si>
  <si>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</si>
  <si>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</si>
  <si>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</si>
  <si>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</si>
  <si>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</si>
  <si>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</si>
  <si>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</si>
  <si>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</si>
  <si>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</si>
  <si>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</si>
  <si>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</si>
  <si>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</si>
  <si>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</si>
  <si>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</si>
  <si>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</si>
  <si>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</si>
  <si>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</si>
  <si>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</si>
  <si>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</si>
  <si>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</si>
  <si>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</si>
  <si>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</si>
  <si>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</si>
  <si>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</si>
  <si>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</si>
  <si>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</si>
  <si>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</si>
  <si>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</si>
  <si>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</si>
  <si>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</si>
  <si>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</si>
  <si>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</si>
  <si>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</si>
  <si>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</si>
  <si>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</si>
  <si>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</si>
  <si>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</si>
  <si>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</si>
  <si>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</si>
  <si>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</si>
  <si>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</si>
  <si>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</si>
  <si>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</si>
  <si>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</si>
  <si>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</si>
  <si>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</si>
  <si>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</si>
  <si>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</si>
  <si>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</si>
  <si>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</si>
  <si>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</si>
  <si>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</si>
  <si>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</si>
  <si>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</si>
  <si>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</si>
  <si>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</si>
  <si>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</si>
  <si>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</si>
  <si>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</si>
  <si>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</si>
  <si>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</si>
  <si>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</si>
  <si>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</si>
  <si>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</si>
  <si>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</si>
  <si>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</si>
  <si>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</si>
  <si>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</si>
  <si>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</si>
  <si>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</si>
  <si>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</si>
  <si>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</si>
  <si>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</si>
  <si>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</si>
  <si>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</si>
  <si>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</si>
  <si>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</si>
  <si>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</si>
  <si>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</si>
  <si>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</si>
  <si>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</si>
  <si>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</si>
  <si>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</si>
  <si>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</si>
  <si>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</si>
  <si>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</si>
  <si>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</si>
  <si>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</si>
  <si>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</si>
  <si>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</si>
  <si>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</si>
  <si>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</si>
  <si>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</si>
  <si>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</si>
  <si>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</si>
  <si>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</si>
  <si>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</si>
  <si>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</si>
  <si>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</si>
  <si>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</si>
  <si>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</si>
  <si>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</si>
  <si>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</si>
  <si>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</si>
  <si>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</si>
  <si>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</si>
  <si>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</si>
  <si>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</si>
  <si>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</si>
  <si>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</si>
  <si>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</si>
  <si>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</si>
  <si>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</si>
  <si>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</si>
  <si>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</si>
  <si>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</si>
  <si>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</si>
  <si>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</si>
  <si>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</si>
  <si>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</si>
  <si>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</si>
  <si>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</si>
  <si>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</si>
  <si>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</si>
  <si>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</si>
  <si>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</si>
  <si>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</si>
  <si>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</si>
  <si>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</si>
  <si>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</si>
  <si>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</si>
  <si>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</si>
  <si>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</si>
  <si>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</si>
  <si>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</si>
  <si>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</si>
  <si>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</si>
  <si>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</si>
  <si>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</si>
  <si>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</si>
  <si>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</si>
  <si>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</si>
  <si>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</si>
  <si>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</si>
  <si>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</si>
  <si>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</si>
  <si>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</si>
  <si>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</si>
  <si>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</si>
  <si>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</si>
  <si>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</si>
  <si>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</si>
  <si>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</si>
  <si>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</si>
  <si>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</si>
  <si>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</si>
  <si>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</si>
  <si>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</si>
  <si>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</si>
  <si>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</si>
  <si>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</si>
  <si>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</si>
  <si>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</si>
  <si>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</si>
  <si>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</si>
  <si>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</si>
  <si>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</si>
  <si>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</si>
  <si>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</si>
  <si>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</si>
  <si>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</si>
  <si>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</si>
  <si>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</si>
  <si>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</si>
  <si>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</si>
  <si>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</si>
  <si>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</si>
  <si>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</si>
  <si>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</si>
  <si>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</si>
  <si>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</si>
  <si>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</si>
  <si>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</si>
  <si>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</si>
  <si>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</si>
  <si>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</si>
  <si>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</si>
  <si>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</si>
  <si>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</si>
  <si>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</si>
  <si>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</si>
  <si>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</si>
  <si>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</si>
  <si>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</si>
  <si>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</si>
  <si>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</si>
  <si>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</si>
  <si>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</si>
  <si>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</si>
  <si>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</si>
  <si>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</si>
  <si>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</si>
  <si>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</si>
  <si>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</si>
  <si>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</si>
  <si>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</si>
  <si>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</si>
  <si>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</si>
  <si>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</si>
  <si>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</si>
  <si>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</si>
  <si>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</si>
  <si>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</si>
  <si>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</si>
  <si>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</si>
  <si>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</si>
  <si>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</si>
  <si>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</si>
  <si>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</si>
  <si>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</si>
  <si>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</si>
  <si>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</si>
  <si>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</si>
  <si>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</si>
  <si>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</si>
  <si>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</si>
  <si>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</si>
  <si>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</si>
  <si>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</si>
  <si>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</si>
  <si>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</si>
  <si>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</si>
  <si>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</si>
  <si>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</si>
  <si>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</si>
  <si>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</si>
  <si>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</si>
  <si>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</si>
  <si>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</si>
  <si>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</si>
  <si>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</si>
  <si>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</si>
  <si>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</si>
  <si>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</si>
  <si>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</si>
  <si>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</si>
  <si>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</si>
  <si>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</si>
  <si>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</si>
  <si>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</si>
  <si>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</si>
  <si>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</si>
  <si>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</si>
  <si>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</si>
  <si>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</si>
  <si>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</si>
  <si>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</si>
  <si>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</si>
  <si>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</si>
  <si>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</si>
  <si>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</si>
  <si>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</si>
  <si>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</si>
  <si>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</si>
  <si>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</si>
  <si>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</si>
  <si>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</si>
  <si>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</si>
  <si>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</si>
  <si>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</si>
  <si>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</si>
  <si>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</si>
  <si>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</si>
  <si>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</si>
  <si>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</si>
  <si>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</si>
  <si>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</si>
  <si>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</si>
  <si>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</si>
  <si>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</si>
  <si>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</si>
  <si>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</si>
  <si>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</si>
  <si>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</si>
  <si>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</si>
  <si>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</si>
  <si>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</si>
  <si>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</si>
  <si>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</si>
  <si>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</si>
  <si>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</si>
  <si>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</si>
  <si>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</si>
  <si>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</si>
  <si>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</si>
  <si>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</si>
  <si>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</si>
  <si>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</si>
  <si>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</si>
  <si>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</si>
  <si>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</si>
  <si>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</si>
  <si>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</si>
  <si>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</si>
  <si>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</si>
  <si>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</si>
  <si>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</si>
  <si>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</si>
  <si>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</si>
  <si>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</si>
  <si>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</si>
  <si>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</si>
  <si>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</si>
  <si>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</si>
  <si>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</si>
  <si>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</si>
  <si>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</si>
  <si>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</si>
  <si>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</si>
  <si>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</si>
  <si>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</si>
  <si>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</si>
  <si>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</si>
  <si>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</si>
  <si>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</si>
  <si>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</si>
  <si>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</si>
  <si>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</si>
  <si>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</si>
  <si>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</si>
  <si>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</si>
  <si>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</si>
  <si>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</si>
  <si>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</si>
  <si>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</si>
  <si>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</si>
  <si>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</si>
  <si>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</si>
  <si>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</si>
  <si>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</si>
  <si>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</si>
  <si>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</si>
  <si>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</si>
  <si>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</si>
  <si>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</si>
  <si>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</si>
  <si>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</si>
  <si>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</si>
  <si>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</si>
  <si>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</si>
  <si>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</si>
  <si>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</si>
  <si>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</si>
  <si>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</si>
  <si>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</si>
  <si>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</si>
  <si>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</si>
  <si>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</si>
  <si>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</si>
  <si>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</si>
  <si>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</si>
  <si>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</si>
  <si>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</si>
  <si>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</si>
  <si>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</si>
  <si>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</si>
  <si>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</si>
  <si>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</si>
  <si>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</si>
  <si>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</si>
  <si>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</si>
  <si>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</si>
  <si>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</si>
  <si>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</si>
  <si>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</si>
  <si>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</si>
  <si>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</si>
  <si>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</si>
  <si>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</si>
  <si>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</si>
  <si>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</si>
  <si>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</si>
  <si>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</si>
  <si>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</si>
  <si>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</si>
  <si>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</si>
  <si>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</si>
  <si>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</si>
  <si>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</si>
  <si>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</si>
  <si>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</si>
  <si>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</si>
  <si>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</si>
  <si>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</si>
  <si>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</si>
  <si>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</si>
  <si>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</si>
  <si>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</si>
  <si>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</si>
  <si>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</si>
  <si>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</si>
  <si>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</si>
  <si>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</si>
  <si>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</si>
  <si>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</si>
  <si>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</si>
  <si>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</si>
  <si>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</si>
  <si>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</si>
  <si>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</si>
  <si>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</si>
  <si>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</si>
  <si>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</si>
  <si>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</si>
  <si>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</si>
  <si>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</si>
  <si>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</si>
  <si>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</si>
  <si>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</si>
  <si>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</si>
  <si>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</si>
  <si>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</si>
  <si>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</si>
  <si>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</si>
  <si>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</si>
  <si>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</si>
  <si>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</si>
  <si>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</si>
  <si>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</si>
  <si>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</si>
  <si>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</si>
  <si>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</si>
  <si>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</si>
  <si>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</si>
  <si>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</si>
  <si>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</si>
  <si>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</si>
  <si>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</si>
  <si>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</si>
  <si>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</si>
  <si>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</si>
  <si>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</si>
  <si>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</si>
  <si>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</si>
  <si>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</si>
  <si>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</si>
  <si>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</si>
  <si>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</si>
  <si>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</si>
  <si>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</si>
  <si>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</si>
  <si>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</si>
  <si>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</si>
  <si>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</si>
  <si>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</si>
  <si>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</si>
  <si>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</si>
  <si>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</si>
  <si>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</si>
  <si>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</si>
  <si>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</si>
  <si>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</si>
  <si>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</si>
  <si>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</si>
  <si>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</si>
  <si>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</si>
  <si>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</si>
  <si>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</si>
  <si>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</si>
  <si>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</si>
  <si>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</si>
  <si>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</si>
  <si>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</si>
  <si>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</si>
  <si>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</si>
  <si>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</si>
  <si>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</si>
  <si>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</si>
  <si>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</si>
  <si>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</si>
  <si>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</si>
  <si>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</si>
  <si>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</si>
  <si>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</si>
  <si>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</si>
  <si>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</si>
  <si>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</si>
  <si>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</si>
  <si>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</si>
  <si>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</si>
  <si>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</si>
  <si>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</si>
  <si>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</si>
  <si>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</si>
  <si>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</si>
  <si>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</si>
  <si>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</si>
  <si>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</si>
  <si>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</si>
  <si>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</si>
  <si>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</si>
  <si>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</si>
  <si>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</si>
  <si>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</si>
  <si>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</si>
  <si>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</si>
  <si>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</si>
  <si>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</si>
  <si>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</si>
  <si>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</si>
  <si>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</si>
  <si>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</si>
  <si>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</si>
  <si>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</si>
  <si>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</si>
  <si>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</si>
  <si>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</si>
  <si>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</si>
  <si>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</si>
  <si>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</si>
  <si>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</si>
  <si>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</si>
  <si>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</si>
  <si>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</si>
  <si>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</si>
  <si>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</si>
  <si>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</si>
  <si>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</si>
  <si>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</si>
  <si>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</si>
  <si>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</si>
  <si>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</si>
  <si>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</si>
  <si>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</si>
  <si>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</si>
  <si>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</si>
  <si>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</si>
  <si>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</si>
  <si>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</si>
  <si>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</si>
  <si>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</si>
  <si>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</si>
  <si>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</si>
  <si>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</si>
  <si>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</si>
  <si>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</si>
  <si>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</si>
  <si>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</si>
  <si>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</si>
  <si>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</si>
  <si>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</si>
  <si>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</si>
  <si>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</si>
  <si>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</si>
  <si>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</si>
  <si>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</si>
  <si>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</si>
  <si>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</si>
  <si>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</si>
  <si>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</si>
  <si>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</si>
  <si>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</si>
  <si>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</si>
  <si>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</si>
  <si>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</si>
  <si>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</si>
  <si>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</si>
  <si>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</si>
  <si>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</si>
  <si>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</si>
  <si>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</si>
  <si>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</si>
  <si>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</si>
  <si>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</si>
  <si>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</si>
  <si>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</si>
  <si>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</si>
  <si>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</si>
  <si>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</si>
  <si>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</si>
  <si>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</si>
  <si>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</si>
  <si>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</si>
  <si>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</si>
  <si>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</si>
  <si>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</si>
  <si>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</si>
  <si>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</si>
  <si>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</si>
  <si>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</si>
  <si>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</si>
  <si>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</si>
  <si>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</si>
  <si>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</si>
  <si>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</si>
  <si>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</si>
  <si>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</si>
  <si>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</si>
  <si>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</si>
  <si>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</si>
  <si>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</si>
  <si>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</si>
  <si>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</si>
  <si>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</si>
  <si>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</si>
  <si>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</si>
  <si>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</si>
  <si>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</si>
  <si>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</si>
  <si>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</si>
  <si>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</si>
  <si>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</si>
  <si>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</si>
  <si>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</si>
  <si>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</si>
  <si>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</si>
  <si>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</si>
  <si>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</si>
  <si>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</si>
  <si>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</si>
  <si>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</si>
  <si>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</si>
  <si>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</si>
  <si>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</si>
  <si>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</si>
  <si>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</si>
  <si>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</si>
  <si>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</si>
  <si>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</si>
  <si>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</si>
  <si>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</si>
  <si>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</si>
  <si>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</si>
  <si>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</si>
  <si>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</si>
  <si>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</si>
  <si>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</si>
  <si>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</si>
  <si>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</si>
  <si>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</si>
  <si>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</si>
  <si>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</si>
  <si>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</si>
  <si>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</si>
  <si>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</si>
  <si>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</si>
  <si>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</si>
  <si>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</si>
  <si>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</si>
  <si>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</si>
  <si>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</si>
  <si>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</si>
  <si>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</si>
  <si>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</si>
  <si>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</si>
  <si>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</si>
  <si>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</si>
  <si>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</si>
  <si>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</si>
  <si>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</si>
  <si>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</si>
  <si>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</si>
  <si>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</si>
  <si>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</si>
  <si>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</si>
  <si>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</si>
  <si>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</si>
  <si>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</si>
  <si>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</si>
  <si>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</si>
  <si>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</si>
  <si>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</si>
  <si>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</si>
  <si>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</si>
  <si>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</si>
  <si>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</si>
  <si>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</si>
  <si>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</si>
  <si>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</si>
  <si>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</si>
  <si>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</si>
  <si>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</si>
  <si>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</si>
  <si>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</si>
  <si>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</si>
  <si>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</si>
  <si>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</si>
  <si>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</si>
  <si>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</si>
  <si>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</si>
  <si>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</si>
  <si>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</si>
  <si>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</si>
  <si>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</si>
  <si>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</si>
  <si>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</si>
  <si>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</si>
  <si>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</si>
  <si>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</si>
  <si>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</si>
  <si>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</si>
  <si>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</si>
  <si>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</si>
  <si>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</si>
  <si>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</si>
  <si>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</si>
  <si>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</si>
  <si>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</si>
  <si>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</si>
  <si>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</si>
  <si>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</si>
  <si>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</si>
  <si>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</si>
  <si>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</si>
  <si>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</si>
  <si>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</si>
  <si>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</si>
  <si>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</si>
  <si>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</si>
  <si>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</si>
  <si>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</si>
  <si>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</si>
  <si>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</si>
  <si>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</si>
  <si>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</si>
  <si>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</si>
  <si>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</si>
  <si>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</si>
  <si>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</si>
  <si>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</si>
  <si>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</si>
  <si>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</si>
  <si>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</si>
  <si>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</si>
  <si>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</si>
  <si>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</si>
  <si>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</si>
  <si>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</si>
  <si>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</si>
  <si>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</si>
  <si>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</si>
  <si>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</si>
  <si>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</si>
  <si>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</si>
  <si>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</si>
  <si>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</si>
  <si>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</si>
  <si>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</si>
  <si>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</si>
  <si>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</si>
  <si>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</si>
  <si>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</si>
  <si>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</si>
  <si>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</si>
  <si>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</si>
  <si>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</si>
  <si>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</si>
  <si>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</si>
  <si>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</si>
  <si>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</si>
  <si>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</si>
  <si>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</si>
  <si>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</si>
  <si>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</si>
  <si>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</si>
  <si>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</si>
  <si>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</si>
  <si>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</si>
  <si>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</si>
  <si>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</si>
  <si>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</si>
  <si>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</si>
  <si>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</si>
  <si>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</si>
  <si>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</si>
  <si>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</si>
  <si>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</si>
  <si>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</si>
  <si>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</si>
  <si>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</si>
  <si>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</si>
  <si>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</si>
  <si>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</si>
  <si>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</si>
  <si>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</si>
  <si>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</si>
  <si>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</si>
  <si>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</si>
  <si>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</si>
  <si>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</si>
  <si>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</si>
  <si>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</si>
  <si>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</si>
  <si>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</si>
  <si>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</si>
  <si>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</si>
  <si>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</si>
  <si>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</si>
  <si>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</si>
  <si>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</si>
  <si>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</si>
  <si>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</si>
  <si>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</si>
  <si>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</si>
  <si>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</si>
  <si>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</si>
  <si>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</si>
  <si>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</si>
  <si>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</si>
  <si>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</si>
  <si>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</si>
  <si>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</si>
  <si>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</si>
  <si>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</si>
  <si>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</si>
  <si>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</si>
  <si>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</si>
  <si>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</si>
  <si>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</si>
  <si>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</si>
  <si>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</si>
  <si>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</si>
  <si>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</si>
  <si>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</si>
  <si>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</si>
  <si>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</si>
  <si>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</si>
  <si>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</si>
  <si>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</si>
  <si>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</si>
  <si>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</si>
  <si>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</si>
  <si>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</si>
  <si>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</si>
  <si>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</si>
  <si>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</si>
  <si>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</si>
  <si>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</si>
  <si>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</si>
  <si>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</si>
  <si>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</si>
  <si>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</si>
  <si>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</si>
  <si>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</si>
  <si>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</si>
  <si>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</si>
  <si>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</si>
  <si>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</si>
  <si>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</si>
  <si>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</si>
  <si>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</si>
  <si>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</si>
  <si>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</si>
  <si>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</si>
  <si>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</si>
  <si>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</si>
  <si>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</si>
  <si>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</si>
  <si>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</si>
  <si>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</si>
  <si>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</si>
  <si>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</si>
  <si>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</si>
  <si>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</si>
  <si>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</si>
  <si>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</si>
  <si>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</si>
  <si>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</si>
  <si>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</si>
  <si>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</si>
  <si>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</si>
  <si>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</si>
  <si>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</si>
  <si>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</si>
  <si>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</si>
  <si>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</si>
  <si>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</si>
  <si>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</si>
  <si>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</si>
  <si>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</si>
  <si>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</si>
  <si>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</si>
  <si>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</si>
  <si>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</si>
  <si>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</si>
  <si>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</si>
  <si>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</si>
  <si>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</si>
  <si>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</si>
  <si>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</si>
  <si>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</si>
  <si>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</si>
  <si>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</si>
  <si>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</si>
  <si>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</si>
  <si>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</si>
  <si>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</si>
  <si>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</si>
  <si>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</si>
  <si>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</si>
  <si>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</si>
  <si>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</si>
  <si>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</si>
  <si>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</si>
  <si>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</si>
  <si>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</si>
  <si>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</si>
  <si>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</si>
  <si>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</si>
  <si>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</si>
  <si>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</si>
  <si>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</si>
  <si>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</si>
  <si>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</si>
  <si>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</si>
  <si>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</si>
  <si>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</si>
  <si>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</si>
  <si>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</si>
  <si>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</si>
  <si>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</si>
  <si>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</si>
  <si>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</si>
  <si>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</si>
  <si>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</si>
  <si>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</si>
  <si>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</si>
  <si>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</si>
  <si>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</si>
  <si>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</si>
  <si>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</si>
  <si>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</si>
  <si>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</si>
  <si>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</si>
  <si>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</si>
  <si>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</si>
  <si>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</si>
  <si>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</si>
  <si>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</si>
  <si>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</si>
  <si>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</si>
  <si>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</si>
  <si>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</si>
  <si>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</si>
  <si>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</si>
  <si>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</si>
  <si>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</si>
  <si>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</si>
  <si>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</si>
  <si>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</si>
  <si>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</si>
  <si>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</si>
  <si>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</si>
  <si>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</si>
  <si>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</si>
  <si>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</si>
  <si>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</si>
  <si>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</si>
  <si>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</si>
  <si>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</si>
  <si>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</si>
  <si>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</si>
  <si>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</si>
  <si>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</si>
  <si>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</si>
  <si>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</si>
  <si>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</si>
  <si>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</si>
  <si>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</si>
  <si>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</si>
  <si>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</si>
  <si>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</si>
  <si>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</si>
  <si>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</si>
  <si>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</si>
  <si>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</si>
  <si>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</si>
  <si>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</si>
  <si>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</si>
  <si>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</si>
  <si>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</si>
  <si>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</si>
  <si>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</si>
  <si>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</si>
  <si>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</si>
  <si>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</si>
  <si>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</si>
  <si>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</si>
  <si>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</si>
  <si>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</si>
  <si>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</si>
  <si>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</si>
  <si>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</si>
  <si>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</si>
  <si>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</si>
  <si>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</si>
  <si>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</si>
  <si>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</si>
  <si>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</si>
  <si>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</si>
  <si>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</si>
  <si>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</si>
  <si>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</si>
  <si>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</si>
  <si>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</si>
  <si>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</si>
  <si>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</si>
  <si>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</si>
  <si>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</si>
  <si>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</si>
  <si>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</si>
  <si>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</si>
  <si>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</si>
  <si>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</si>
  <si>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</si>
  <si>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</si>
  <si>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</si>
  <si>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</si>
  <si>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</si>
  <si>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</si>
  <si>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</si>
  <si>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</si>
  <si>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</si>
  <si>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</si>
  <si>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</si>
  <si>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</si>
  <si>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</si>
  <si>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</si>
  <si>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</si>
  <si>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</si>
  <si>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</si>
  <si>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</si>
  <si>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</si>
  <si>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</si>
  <si>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</si>
  <si>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</si>
  <si>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</si>
  <si>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</si>
  <si>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</si>
  <si>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</si>
  <si>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</si>
  <si>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</si>
  <si>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</si>
  <si>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</si>
  <si>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</si>
  <si>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</si>
  <si>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</si>
  <si>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</si>
  <si>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</si>
  <si>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</si>
  <si>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</si>
  <si>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</si>
  <si>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</si>
  <si>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</si>
  <si>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</si>
  <si>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</si>
  <si>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</si>
  <si>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</si>
  <si>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</si>
  <si>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</si>
  <si>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</si>
  <si>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</si>
  <si>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</si>
  <si>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</si>
  <si>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</si>
  <si>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</si>
  <si>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</si>
  <si>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</si>
  <si>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</si>
  <si>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</si>
  <si>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</si>
  <si>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</si>
  <si>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</si>
  <si>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</si>
  <si>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</si>
  <si>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</si>
  <si>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</si>
  <si>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</si>
  <si>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</si>
  <si>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</si>
  <si>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</si>
  <si>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</si>
  <si>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</si>
  <si>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</si>
  <si>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</si>
  <si>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</si>
  <si>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</si>
  <si>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</si>
  <si>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</si>
  <si>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</si>
  <si>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</si>
  <si>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</si>
  <si>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</si>
  <si>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</si>
  <si>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</si>
  <si>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</si>
  <si>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</si>
  <si>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</si>
  <si>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</si>
  <si>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</si>
  <si>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</si>
  <si>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</si>
  <si>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</si>
  <si>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</si>
  <si>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</si>
  <si>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</si>
  <si>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</si>
  <si>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</si>
  <si>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</si>
  <si>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</si>
  <si>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</si>
  <si>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</si>
  <si>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</si>
  <si>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</si>
  <si>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</si>
  <si>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</si>
  <si>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</si>
  <si>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</si>
  <si>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</si>
  <si>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</si>
  <si>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</si>
  <si>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</si>
  <si>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</si>
  <si>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</si>
  <si>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</si>
  <si>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</si>
  <si>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</si>
  <si>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</si>
  <si>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</si>
  <si>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</si>
  <si>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</si>
  <si>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</si>
  <si>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</si>
  <si>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</si>
  <si>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</si>
  <si>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</si>
  <si>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</si>
  <si>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</si>
  <si>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</si>
  <si>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</si>
  <si>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</si>
  <si>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</si>
  <si>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</si>
  <si>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</si>
  <si>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</si>
  <si>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</si>
  <si>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</si>
  <si>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</si>
  <si>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</si>
  <si>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</si>
  <si>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</si>
  <si>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</si>
  <si>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</si>
  <si>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</si>
  <si>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</si>
  <si>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</si>
  <si>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</si>
  <si>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</si>
  <si>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</si>
  <si>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</si>
  <si>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</si>
  <si>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</si>
  <si>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</si>
  <si>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</si>
  <si>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</si>
  <si>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</si>
  <si>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</si>
  <si>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</si>
  <si>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</si>
  <si>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</si>
  <si>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</si>
  <si>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</si>
  <si>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</si>
  <si>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</si>
  <si>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</si>
  <si>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</si>
  <si>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</si>
  <si>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</si>
  <si>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</si>
  <si>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</si>
  <si>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</si>
  <si>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</si>
  <si>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</si>
  <si>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</si>
  <si>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</si>
  <si>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</si>
  <si>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</si>
  <si>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</si>
  <si>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</si>
  <si>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</si>
  <si>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</si>
  <si>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</si>
  <si>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</si>
  <si>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</si>
  <si>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</si>
  <si>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</si>
  <si>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</si>
  <si>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</si>
  <si>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</si>
  <si>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</si>
  <si>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</si>
  <si>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</si>
  <si>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</si>
  <si>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</si>
  <si>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</si>
  <si>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</si>
  <si>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</si>
  <si>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</si>
  <si>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</si>
  <si>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</si>
  <si>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</si>
  <si>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</si>
  <si>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</si>
  <si>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</si>
  <si>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</si>
  <si>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</si>
  <si>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</si>
  <si>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</si>
  <si>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</si>
  <si>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</si>
  <si>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</si>
  <si>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</si>
  <si>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</si>
  <si>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</si>
  <si>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</si>
  <si>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</si>
  <si>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</si>
  <si>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</si>
  <si>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</si>
  <si>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</si>
  <si>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</si>
  <si>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</si>
  <si>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</si>
  <si>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</si>
  <si>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</si>
  <si>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</si>
  <si>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</si>
  <si>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</si>
  <si>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</si>
  <si>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</si>
  <si>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</si>
  <si>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</si>
  <si>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</si>
  <si>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</si>
  <si>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</si>
  <si>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</si>
  <si>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</si>
  <si>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</si>
  <si>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</si>
  <si>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</si>
  <si>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</si>
  <si>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</si>
  <si>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</si>
  <si>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</si>
  <si>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</si>
  <si>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</si>
  <si>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</si>
  <si>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</si>
  <si>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</si>
  <si>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</si>
  <si>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</si>
  <si>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</si>
  <si>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</si>
  <si>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</si>
  <si>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</si>
  <si>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</si>
  <si>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</si>
  <si>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</si>
  <si>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</si>
  <si>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</si>
  <si>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</si>
  <si>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</si>
  <si>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</si>
  <si>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</si>
  <si>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</si>
  <si>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</si>
  <si>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</si>
  <si>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</si>
  <si>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</si>
  <si>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</si>
  <si>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</si>
  <si>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</si>
  <si>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</si>
  <si>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</si>
  <si>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</si>
  <si>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</si>
  <si>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</si>
  <si>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</si>
  <si>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</si>
  <si>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</si>
  <si>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</si>
  <si>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</si>
  <si>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</si>
  <si>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</si>
  <si>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</si>
  <si>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</si>
  <si>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</si>
  <si>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</si>
  <si>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</si>
  <si>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</si>
  <si>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</si>
  <si>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</si>
  <si>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</si>
  <si>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</si>
  <si>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</si>
  <si>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</si>
  <si>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</si>
  <si>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</si>
  <si>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</si>
  <si>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</si>
  <si>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</si>
  <si>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</si>
  <si>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</si>
  <si>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</si>
  <si>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</si>
  <si>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</si>
  <si>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</si>
  <si>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</si>
  <si>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</si>
  <si>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</si>
  <si>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</si>
  <si>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</si>
  <si>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</si>
  <si>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</si>
  <si>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</si>
  <si>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</si>
  <si>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</si>
  <si>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</si>
  <si>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</si>
  <si>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</si>
  <si>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</si>
  <si>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</si>
  <si>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</si>
  <si>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</si>
  <si>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</si>
  <si>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</si>
  <si>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</si>
  <si>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</si>
  <si>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</si>
  <si>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</si>
  <si>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</si>
  <si>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</si>
  <si>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</si>
  <si>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</si>
  <si>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</si>
  <si>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</si>
  <si>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</si>
  <si>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</si>
  <si>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</si>
  <si>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</si>
  <si>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</si>
  <si>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</si>
  <si>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</si>
  <si>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</si>
  <si>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</si>
  <si>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</si>
  <si>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</si>
  <si>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</si>
  <si>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</si>
  <si>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</si>
  <si>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</si>
  <si>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</si>
  <si>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</si>
  <si>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</si>
  <si>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</si>
  <si>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</si>
  <si>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</si>
  <si>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</si>
  <si>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</si>
  <si>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</si>
  <si>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</si>
  <si>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</si>
  <si>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</si>
  <si>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</si>
  <si>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</si>
  <si>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</si>
  <si>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</si>
  <si>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</si>
  <si>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</si>
  <si>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</si>
  <si>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</si>
  <si>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</si>
  <si>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</si>
  <si>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</si>
  <si>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</si>
  <si>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</si>
  <si>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</si>
  <si>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</si>
  <si>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</si>
  <si>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</si>
  <si>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</si>
  <si>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</si>
  <si>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</si>
  <si>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</si>
  <si>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</si>
  <si>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</si>
  <si>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</si>
  <si>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</si>
  <si>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</si>
  <si>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</si>
  <si>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</si>
  <si>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</si>
  <si>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</si>
  <si>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</si>
  <si>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</si>
  <si>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</si>
  <si>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</si>
  <si>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</si>
  <si>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</si>
  <si>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</si>
  <si>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</si>
  <si>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</si>
  <si>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</si>
  <si>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</si>
  <si>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</si>
  <si>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</si>
  <si>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</si>
  <si>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</si>
  <si>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</si>
  <si>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</si>
  <si>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</si>
  <si>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</si>
  <si>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</si>
  <si>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</si>
  <si>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</si>
  <si>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</si>
  <si>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</si>
  <si>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</si>
  <si>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</si>
  <si>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</si>
  <si>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</si>
  <si>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</si>
  <si>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</si>
  <si>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</si>
  <si>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</si>
  <si>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</si>
  <si>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</si>
  <si>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</si>
  <si>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</si>
  <si>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</si>
  <si>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</si>
  <si>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</si>
  <si>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</si>
  <si>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</si>
  <si>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</si>
  <si>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</si>
  <si>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</si>
  <si>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</si>
  <si>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</si>
  <si>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</si>
  <si>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</si>
  <si>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</si>
  <si>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</si>
  <si>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</si>
  <si>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</si>
  <si>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</si>
  <si>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</si>
  <si>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</si>
  <si>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</si>
  <si>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</si>
  <si>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</si>
  <si>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</si>
  <si>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</si>
  <si>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</si>
  <si>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</si>
  <si>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</si>
  <si>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</si>
  <si>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</si>
  <si>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</si>
  <si>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</si>
  <si>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</si>
  <si>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</si>
  <si>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</si>
  <si>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</si>
  <si>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</si>
  <si>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</si>
  <si>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</si>
  <si>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</si>
  <si>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</si>
  <si>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</si>
  <si>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</si>
  <si>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</si>
  <si>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</si>
  <si>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</si>
  <si>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</si>
  <si>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</si>
  <si>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</si>
  <si>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</si>
  <si>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</si>
  <si>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</si>
  <si>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</si>
  <si>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</si>
  <si>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</si>
  <si>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</si>
  <si>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</si>
  <si>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</si>
  <si>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</si>
  <si>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</si>
  <si>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</si>
  <si>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</si>
  <si>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</si>
  <si>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</si>
  <si>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</si>
  <si>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</si>
  <si>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</si>
  <si>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</si>
  <si>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</si>
  <si>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</si>
  <si>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</si>
  <si>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</si>
  <si>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</si>
  <si>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</si>
  <si>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</si>
  <si>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</si>
  <si>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</si>
  <si>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</si>
  <si>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</si>
  <si>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</si>
  <si>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</si>
  <si>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</si>
  <si>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</si>
  <si>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</si>
  <si>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</si>
  <si>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</si>
  <si>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</si>
  <si>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</si>
  <si>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</si>
  <si>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</si>
  <si>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</si>
  <si>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</si>
  <si>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</si>
  <si>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</si>
  <si>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</si>
  <si>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</si>
  <si>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</si>
  <si>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</si>
  <si>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</si>
  <si>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</si>
  <si>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</si>
  <si>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</si>
  <si>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</si>
  <si>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</si>
  <si>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</si>
  <si>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</si>
  <si>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</si>
  <si>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</si>
  <si>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</si>
  <si>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</si>
  <si>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</si>
  <si>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</si>
  <si>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</si>
  <si>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</si>
  <si>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</si>
  <si>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</si>
  <si>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</si>
  <si>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</si>
  <si>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</si>
  <si>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</si>
  <si>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</si>
  <si>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</si>
  <si>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</si>
  <si>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</si>
  <si>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</si>
  <si>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</si>
  <si>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</si>
  <si>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</si>
  <si>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</si>
  <si>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</si>
  <si>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</si>
  <si>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</si>
  <si>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</si>
  <si>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</si>
  <si>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</si>
  <si>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</si>
  <si>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</si>
  <si>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</si>
  <si>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</si>
  <si>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</si>
  <si>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</si>
  <si>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</si>
  <si>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</si>
  <si>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</si>
  <si>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</si>
  <si>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</si>
  <si>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</si>
  <si>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</si>
  <si>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</si>
  <si>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</si>
  <si>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</si>
  <si>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</si>
  <si>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</si>
  <si>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</si>
  <si>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</si>
  <si>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</si>
  <si>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</si>
  <si>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</si>
  <si>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</si>
  <si>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</si>
  <si>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</si>
  <si>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</si>
  <si>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</si>
  <si>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</si>
  <si>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</si>
  <si>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</si>
  <si>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</si>
  <si>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</si>
  <si>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</si>
  <si>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</si>
  <si>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</si>
  <si>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</si>
  <si>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</si>
  <si>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</si>
  <si>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</si>
  <si>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</si>
  <si>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</si>
  <si>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</si>
  <si>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</si>
  <si>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</si>
  <si>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</si>
  <si>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</si>
  <si>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</si>
  <si>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</si>
  <si>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</si>
  <si>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</si>
  <si>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</si>
  <si>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</si>
  <si>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</si>
  <si>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</si>
  <si>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</si>
  <si>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</si>
  <si>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</si>
  <si>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</si>
  <si>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</si>
  <si>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</si>
  <si>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</si>
  <si>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</si>
  <si>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</si>
  <si>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</si>
  <si>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</si>
  <si>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</si>
  <si>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</si>
  <si>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</si>
  <si>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</si>
  <si>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</si>
  <si>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</si>
  <si>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</si>
  <si>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</si>
  <si>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</si>
  <si>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</si>
  <si>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</si>
  <si>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</si>
  <si>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</si>
  <si>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</si>
  <si>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</si>
  <si>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</si>
  <si>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</si>
  <si>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</si>
  <si>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</si>
  <si>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</si>
  <si>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</si>
  <si>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</si>
  <si>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</si>
  <si>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</si>
  <si>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</si>
  <si>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</si>
  <si>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</si>
  <si>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</si>
  <si>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</si>
  <si>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</si>
  <si>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</si>
  <si>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</si>
  <si>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</si>
  <si>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</si>
  <si>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</si>
  <si>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</si>
  <si>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</si>
  <si>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</si>
  <si>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</si>
  <si>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</si>
  <si>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</si>
  <si>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</si>
  <si>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</si>
  <si>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</si>
  <si>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</si>
  <si>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</si>
  <si>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</si>
  <si>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</si>
  <si>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</si>
  <si>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</si>
  <si>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</si>
  <si>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</si>
  <si>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</si>
  <si>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</si>
  <si>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</si>
  <si>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</si>
  <si>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</si>
  <si>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</si>
  <si>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</si>
  <si>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</si>
  <si>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</si>
  <si>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</si>
  <si>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</si>
  <si>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</si>
  <si>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</si>
  <si>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</si>
  <si>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</si>
  <si>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</si>
  <si>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</si>
  <si>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</si>
  <si>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</si>
  <si>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</si>
  <si>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</si>
  <si>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</si>
  <si>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</si>
  <si>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</si>
  <si>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</si>
  <si>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</si>
  <si>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</si>
  <si>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</si>
  <si>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</si>
  <si>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</si>
  <si>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</si>
  <si>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</si>
  <si>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</si>
  <si>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</si>
  <si>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</si>
  <si>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</si>
  <si>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</si>
  <si>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</si>
  <si>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</si>
  <si>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</si>
  <si>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</si>
  <si>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</si>
  <si>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</si>
  <si>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</si>
  <si>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</si>
  <si>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</si>
  <si>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</si>
  <si>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</si>
  <si>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</si>
  <si>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</si>
  <si>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</si>
  <si>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</si>
  <si>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</si>
  <si>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</si>
  <si>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</si>
  <si>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</si>
  <si>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</si>
  <si>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</si>
  <si>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</si>
  <si>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</si>
  <si>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</si>
  <si>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</si>
  <si>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</si>
  <si>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</si>
  <si>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</si>
  <si>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</si>
  <si>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</si>
  <si>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</si>
  <si>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</si>
  <si>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</si>
  <si>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</si>
  <si>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</si>
  <si>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</si>
  <si>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</si>
  <si>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</si>
  <si>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</si>
  <si>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</si>
  <si>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</si>
  <si>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</si>
  <si>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</si>
  <si>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</si>
  <si>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</si>
  <si>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</si>
  <si>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</si>
  <si>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</si>
  <si>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</si>
  <si>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</si>
  <si>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</si>
  <si>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</si>
  <si>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</si>
  <si>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</si>
  <si>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</si>
  <si>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</si>
  <si>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</si>
  <si>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</si>
  <si>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</si>
  <si>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</si>
  <si>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</si>
  <si>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</si>
  <si>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</si>
  <si>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</si>
  <si>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</si>
  <si>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</si>
  <si>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</si>
  <si>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</si>
  <si>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</si>
  <si>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</si>
  <si>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</si>
  <si>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</si>
  <si>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</si>
  <si>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</si>
  <si>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</si>
  <si>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</si>
  <si>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</si>
  <si>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</si>
  <si>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</si>
  <si>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</si>
  <si>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</si>
  <si>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</si>
  <si>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</si>
  <si>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</si>
  <si>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</si>
  <si>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</si>
  <si>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</si>
  <si>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</si>
  <si>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</si>
  <si>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</si>
  <si>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</si>
  <si>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</si>
  <si>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</si>
  <si>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</si>
  <si>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</si>
  <si>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</si>
  <si>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</si>
  <si>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</si>
  <si>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</si>
  <si>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</si>
  <si>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</si>
  <si>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</si>
  <si>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</si>
  <si>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</si>
  <si>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</si>
  <si>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</si>
  <si>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</si>
  <si>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</si>
  <si>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</si>
  <si>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</si>
  <si>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</si>
  <si>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</si>
  <si>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</si>
  <si>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</si>
  <si>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</si>
  <si>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</si>
  <si>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</si>
  <si>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</si>
  <si>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</si>
  <si>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</si>
  <si>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</si>
  <si>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</si>
  <si>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</si>
  <si>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</si>
  <si>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</si>
  <si>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</si>
  <si>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</si>
  <si>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</si>
  <si>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</si>
  <si>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</si>
  <si>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</si>
  <si>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</si>
  <si>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</si>
  <si>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</si>
  <si>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</si>
  <si>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</si>
  <si>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</si>
  <si>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</si>
  <si>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</si>
  <si>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</si>
  <si>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</si>
  <si>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</si>
  <si>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</si>
  <si>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</si>
  <si>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</si>
  <si>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</si>
  <si>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</si>
  <si>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</si>
  <si>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</si>
  <si>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</si>
  <si>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</si>
  <si>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</si>
  <si>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</si>
  <si>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</si>
  <si>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</si>
  <si>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</si>
  <si>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</si>
  <si>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</si>
  <si>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</si>
  <si>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</si>
  <si>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</si>
  <si>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</si>
  <si>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</si>
  <si>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</si>
  <si>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</si>
  <si>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</si>
  <si>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</si>
  <si>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</si>
  <si>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</si>
  <si>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</si>
  <si>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</si>
  <si>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</si>
  <si>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</si>
  <si>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</si>
  <si>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</si>
  <si>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</si>
  <si>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</si>
  <si>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</si>
  <si>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</si>
  <si>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</si>
  <si>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</si>
  <si>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</si>
  <si>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</si>
  <si>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</si>
  <si>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</si>
  <si>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</si>
  <si>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</si>
  <si>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</si>
  <si>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</si>
  <si>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</si>
  <si>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</si>
  <si>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</si>
  <si>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</si>
  <si>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</si>
  <si>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</si>
  <si>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</si>
  <si>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</si>
  <si>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</si>
  <si>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</si>
  <si>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</si>
  <si>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</si>
  <si>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</si>
  <si>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</si>
  <si>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</si>
  <si>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</si>
  <si>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</si>
  <si>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</si>
  <si>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</si>
  <si>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</si>
  <si>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</si>
  <si>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</si>
  <si>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</si>
  <si>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</si>
  <si>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</si>
  <si>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</si>
  <si>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</si>
  <si>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</si>
  <si>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</si>
  <si>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</si>
  <si>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</si>
  <si>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</si>
  <si>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</si>
  <si>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</si>
  <si>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</si>
  <si>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</si>
  <si>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</si>
  <si>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</si>
  <si>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</si>
  <si>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</si>
  <si>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</si>
  <si>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</si>
  <si>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</si>
  <si>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</si>
  <si>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</si>
  <si>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</si>
  <si>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</si>
  <si>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</si>
  <si>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</si>
  <si>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</si>
  <si>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</si>
  <si>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</si>
  <si>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</si>
  <si>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</si>
  <si>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</si>
  <si>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</si>
  <si>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</si>
  <si>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</si>
  <si>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</si>
  <si>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</si>
  <si>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</si>
  <si>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</si>
  <si>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</si>
  <si>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</si>
  <si>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</si>
  <si>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</si>
  <si>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</si>
  <si>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</si>
  <si>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</si>
  <si>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</si>
  <si>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</si>
  <si>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</si>
  <si>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</si>
  <si>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</si>
  <si>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</si>
  <si>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</si>
  <si>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</si>
  <si>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</si>
  <si>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</si>
  <si>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</si>
  <si>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</si>
  <si>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</si>
  <si>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</si>
  <si>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</si>
  <si>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</si>
  <si>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</si>
  <si>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</si>
  <si>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</si>
  <si>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</si>
  <si>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</si>
  <si>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</si>
  <si>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</si>
  <si>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</si>
  <si>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</si>
  <si>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</si>
  <si>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</si>
  <si>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</si>
  <si>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</si>
  <si>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</si>
  <si>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</si>
  <si>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</si>
  <si>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</si>
  <si>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</si>
  <si>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</si>
  <si>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</si>
  <si>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</si>
  <si>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</si>
  <si>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</si>
  <si>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</si>
  <si>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</si>
  <si>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</si>
  <si>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</si>
  <si>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</si>
  <si>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</si>
  <si>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</si>
  <si>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</si>
  <si>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</si>
  <si>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</si>
  <si>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</si>
  <si>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</si>
  <si>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</si>
  <si>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</si>
  <si>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</si>
  <si>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</si>
  <si>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</si>
  <si>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</si>
  <si>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</si>
  <si>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</si>
  <si>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</si>
  <si>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</si>
  <si>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</si>
  <si>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</si>
  <si>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</si>
  <si>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</si>
  <si>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</si>
  <si>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</si>
  <si>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</si>
  <si>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</si>
  <si>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</si>
  <si>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</si>
  <si>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</si>
  <si>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</si>
  <si>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</si>
  <si>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</si>
  <si>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</si>
  <si>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</si>
  <si>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</si>
  <si>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</si>
  <si>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</si>
  <si>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</si>
  <si>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</si>
  <si>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</si>
  <si>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</si>
  <si>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</si>
  <si>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</si>
  <si>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</si>
  <si>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</si>
  <si>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</si>
  <si>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</si>
  <si>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</si>
  <si>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</si>
  <si>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</si>
  <si>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</si>
  <si>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</si>
  <si>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</si>
  <si>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</si>
  <si>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</si>
  <si>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</si>
  <si>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</si>
  <si>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</si>
  <si>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</si>
  <si>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</si>
  <si>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</si>
  <si>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</si>
  <si>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</si>
  <si>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</si>
  <si>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</si>
  <si>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</si>
  <si>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</si>
  <si>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</si>
  <si>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</si>
  <si>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</si>
  <si>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</si>
  <si>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</si>
  <si>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</si>
  <si>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</si>
  <si>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</si>
  <si>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</si>
  <si>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</si>
  <si>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</si>
  <si>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</si>
  <si>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</si>
  <si>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</si>
  <si>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</si>
  <si>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</si>
  <si>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</si>
  <si>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</si>
  <si>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</si>
  <si>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</si>
  <si>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</si>
  <si>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</si>
  <si>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</si>
  <si>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</si>
  <si>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</si>
  <si>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</si>
  <si>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</si>
  <si>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</si>
  <si>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</si>
  <si>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</si>
  <si>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</si>
  <si>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</si>
  <si>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</si>
  <si>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</si>
  <si>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</si>
  <si>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</si>
  <si>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</si>
  <si>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</si>
  <si>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</si>
  <si>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</si>
  <si>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</si>
  <si>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</si>
  <si>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</si>
  <si>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</si>
  <si>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</si>
  <si>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</si>
  <si>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</si>
  <si>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</si>
  <si>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</si>
  <si>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</si>
  <si>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</si>
  <si>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</si>
  <si>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</si>
  <si>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</si>
  <si>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</si>
  <si>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</si>
  <si>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</si>
  <si>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</si>
  <si>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</si>
  <si>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</si>
  <si>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</si>
  <si>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</si>
  <si>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</si>
  <si>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</si>
  <si>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</si>
  <si>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</si>
  <si>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</si>
  <si>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</si>
  <si>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</si>
  <si>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</si>
  <si>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</si>
  <si>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</si>
  <si>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</si>
  <si>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</si>
  <si>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</si>
  <si>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</si>
  <si>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</si>
  <si>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</si>
  <si>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</si>
  <si>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</si>
  <si>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</si>
  <si>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</si>
  <si>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</si>
  <si>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</si>
  <si>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</si>
  <si>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</si>
  <si>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</si>
  <si>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</si>
  <si>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</si>
  <si>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</si>
  <si>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</si>
  <si>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</si>
  <si>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</si>
  <si>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</si>
  <si>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</si>
  <si>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</si>
  <si>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</si>
  <si>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</si>
  <si>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</si>
  <si>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</si>
  <si>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</si>
  <si>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</si>
  <si>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</si>
  <si>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</si>
  <si>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</si>
  <si>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</si>
  <si>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</si>
  <si>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</si>
  <si>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</si>
  <si>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</si>
  <si>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</si>
  <si>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</si>
  <si>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</si>
  <si>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</si>
  <si>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</si>
  <si>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</si>
  <si>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</si>
  <si>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</si>
  <si>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</si>
  <si>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</si>
  <si>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</si>
  <si>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</si>
  <si>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</si>
  <si>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</si>
  <si>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</si>
  <si>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</si>
  <si>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</si>
  <si>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</si>
  <si>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</si>
  <si>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</si>
  <si>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</si>
  <si>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</si>
  <si>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</si>
  <si>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</si>
  <si>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</si>
  <si>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</si>
  <si>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</si>
  <si>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</si>
  <si>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</si>
  <si>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</si>
  <si>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</si>
  <si>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</si>
  <si>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</si>
  <si>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</si>
  <si>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</si>
  <si>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</si>
  <si>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</si>
  <si>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</si>
  <si>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</si>
  <si>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</si>
  <si>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</si>
  <si>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</si>
  <si>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</si>
  <si>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</si>
  <si>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</si>
  <si>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</si>
  <si>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</si>
  <si>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</si>
  <si>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</si>
  <si>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</si>
  <si>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</si>
  <si>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</si>
  <si>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</si>
  <si>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</si>
  <si>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</si>
  <si>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</si>
  <si>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</si>
  <si>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</si>
  <si>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</si>
  <si>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</si>
  <si>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</si>
  <si>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</si>
  <si>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</si>
  <si>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</si>
  <si>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</si>
  <si>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</si>
  <si>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</si>
  <si>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</si>
  <si>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</si>
  <si>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</si>
  <si>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</si>
  <si>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</si>
  <si>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</si>
  <si>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</si>
  <si>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</si>
  <si>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</si>
  <si>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</si>
  <si>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</si>
  <si>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</si>
  <si>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</si>
  <si>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</si>
  <si>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</si>
  <si>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</si>
  <si>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</si>
  <si>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</si>
  <si>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</si>
  <si>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</si>
  <si>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</si>
  <si>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</si>
  <si>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</si>
  <si>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</si>
  <si>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</si>
  <si>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</si>
  <si>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</si>
  <si>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</si>
  <si>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</si>
  <si>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</si>
  <si>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</si>
  <si>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</si>
  <si>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</si>
  <si>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</si>
  <si>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</si>
  <si>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</si>
  <si>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</si>
  <si>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</si>
  <si>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</si>
  <si>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</si>
  <si>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</si>
  <si>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</si>
  <si>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</si>
  <si>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</si>
  <si>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</si>
  <si>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</si>
  <si>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</si>
  <si>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</si>
  <si>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</si>
  <si>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</si>
  <si>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</si>
  <si>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</si>
  <si>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</si>
  <si>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</si>
  <si>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</si>
  <si>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</si>
  <si>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</si>
  <si>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</si>
  <si>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</si>
  <si>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</si>
  <si>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</si>
  <si>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</si>
  <si>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</si>
  <si>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</si>
  <si>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</si>
  <si>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</si>
  <si>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</si>
  <si>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</si>
  <si>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</si>
  <si>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</si>
  <si>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</si>
  <si>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</si>
  <si>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</si>
  <si>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</si>
  <si>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</si>
  <si>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</si>
  <si>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</si>
  <si>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</si>
  <si>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</si>
  <si>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</si>
  <si>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</si>
  <si>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</si>
  <si>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</si>
  <si>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</si>
  <si>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</si>
  <si>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</si>
  <si>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</si>
  <si>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</si>
  <si>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</si>
  <si>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</si>
  <si>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</si>
  <si>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</si>
  <si>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</si>
  <si>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</si>
  <si>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</si>
  <si>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</si>
  <si>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</si>
  <si>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</si>
  <si>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</si>
  <si>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</si>
  <si>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</si>
  <si>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</si>
  <si>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</si>
  <si>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</si>
  <si>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</si>
  <si>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</si>
  <si>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</si>
  <si>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</si>
  <si>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</si>
  <si>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</si>
  <si>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</si>
  <si>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</si>
  <si>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</si>
  <si>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</si>
  <si>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</si>
  <si>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</si>
  <si>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</si>
  <si>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</si>
  <si>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</si>
  <si>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</si>
  <si>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</si>
  <si>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</si>
  <si>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</si>
  <si>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</si>
  <si>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</si>
  <si>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</si>
  <si>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</si>
  <si>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</si>
  <si>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</si>
  <si>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</si>
  <si>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</si>
  <si>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</si>
  <si>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</si>
  <si>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</si>
  <si>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</si>
  <si>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</si>
  <si>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</si>
  <si>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</si>
  <si>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</si>
  <si>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</si>
  <si>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</si>
  <si>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</si>
  <si>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</si>
  <si>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</si>
  <si>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</si>
  <si>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</si>
  <si>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</si>
  <si>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</si>
  <si>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</si>
  <si>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</si>
  <si>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</si>
  <si>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</si>
  <si>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</si>
  <si>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</si>
  <si>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</si>
  <si>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</si>
  <si>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</si>
  <si>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</si>
  <si>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</si>
  <si>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</si>
  <si>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</si>
  <si>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</si>
  <si>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</si>
  <si>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</si>
  <si>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</si>
  <si>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</si>
  <si>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</si>
  <si>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</si>
  <si>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</si>
  <si>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</si>
  <si>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</si>
  <si>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</si>
  <si>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</si>
  <si>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</si>
  <si>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</si>
  <si>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</si>
  <si>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</si>
  <si>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</si>
  <si>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</si>
  <si>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</si>
  <si>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</si>
  <si>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</si>
  <si>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</si>
  <si>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</si>
  <si>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</si>
  <si>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</si>
  <si>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</si>
  <si>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</si>
  <si>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</si>
  <si>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</si>
  <si>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</si>
  <si>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</si>
  <si>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</si>
  <si>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</si>
  <si>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</si>
  <si>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</si>
  <si>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</si>
  <si>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</si>
  <si>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</si>
  <si>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</si>
  <si>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</si>
  <si>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</si>
  <si>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</si>
  <si>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</si>
  <si>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</si>
  <si>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</si>
  <si>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</si>
  <si>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</si>
  <si>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</si>
  <si>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</si>
  <si>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</si>
  <si>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</si>
  <si>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</si>
  <si>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</si>
  <si>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</si>
  <si>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</si>
  <si>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</si>
  <si>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</si>
  <si>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</si>
  <si>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</si>
  <si>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</si>
  <si>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</si>
  <si>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</si>
  <si>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</si>
  <si>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</si>
  <si>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</si>
  <si>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</si>
  <si>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</si>
  <si>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</si>
  <si>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</si>
  <si>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</si>
  <si>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</si>
  <si>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</si>
  <si>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</si>
  <si>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</si>
  <si>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</si>
  <si>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</si>
  <si>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</si>
  <si>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</si>
  <si>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</si>
  <si>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</si>
  <si>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</si>
  <si>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</si>
  <si>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</si>
  <si>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</si>
  <si>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</si>
  <si>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</si>
  <si>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</si>
  <si>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</si>
  <si>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</si>
  <si>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</si>
  <si>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</si>
  <si>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</si>
  <si>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</si>
  <si>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</si>
  <si>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</si>
  <si>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</si>
  <si>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</si>
  <si>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</si>
  <si>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</si>
  <si>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</si>
  <si>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</si>
  <si>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</si>
  <si>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</si>
  <si>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</si>
  <si>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</si>
  <si>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</si>
  <si>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</si>
  <si>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</si>
  <si>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</si>
  <si>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</si>
  <si>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</si>
  <si>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</si>
  <si>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</si>
  <si>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</si>
  <si>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</si>
  <si>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</si>
  <si>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</si>
  <si>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</si>
  <si>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</si>
  <si>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</si>
  <si>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</si>
  <si>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</si>
  <si>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</si>
  <si>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</si>
  <si>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</si>
  <si>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</si>
  <si>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</si>
  <si>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</si>
  <si>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</si>
  <si>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</si>
  <si>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</si>
  <si>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</si>
  <si>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</si>
  <si>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</si>
  <si>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</si>
  <si>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</si>
  <si>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</si>
  <si>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</si>
  <si>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</si>
  <si>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</si>
  <si>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</si>
  <si>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</si>
  <si>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</si>
  <si>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</si>
  <si>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</si>
  <si>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</si>
  <si>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</si>
  <si>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</si>
  <si>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</si>
  <si>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</si>
  <si>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</si>
  <si>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</si>
  <si>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</si>
  <si>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</si>
  <si>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</si>
  <si>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</si>
  <si>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</si>
  <si>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</si>
  <si>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</si>
  <si>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</si>
  <si>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</si>
  <si>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</si>
  <si>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</si>
  <si>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</si>
  <si>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</si>
  <si>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</si>
  <si>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</si>
  <si>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</si>
  <si>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</si>
  <si>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</si>
  <si>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</si>
  <si>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</si>
  <si>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</si>
  <si>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</si>
  <si>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</si>
  <si>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</si>
  <si>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</si>
  <si>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</si>
  <si>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</si>
  <si>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</si>
  <si>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</si>
  <si>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</si>
  <si>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</si>
  <si>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</si>
  <si>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</si>
  <si>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</si>
  <si>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</si>
  <si>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</si>
  <si>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</si>
  <si>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</si>
  <si>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</si>
  <si>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</si>
  <si>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</si>
  <si>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</si>
  <si>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</si>
  <si>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</si>
  <si>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</si>
  <si>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</si>
  <si>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</si>
  <si>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</si>
  <si>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</si>
  <si>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</si>
  <si>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</si>
  <si>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</si>
  <si>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</si>
  <si>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</si>
  <si>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</si>
  <si>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</si>
  <si>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</si>
  <si>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</si>
  <si>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</si>
  <si>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</si>
  <si>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</si>
  <si>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</si>
  <si>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</si>
  <si>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</si>
  <si>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</si>
  <si>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</si>
  <si>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</si>
  <si>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</si>
  <si>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</si>
  <si>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</si>
  <si>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</si>
  <si>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</si>
  <si>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</si>
  <si>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</si>
  <si>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</si>
  <si>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</si>
  <si>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</si>
  <si>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</si>
  <si>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</si>
  <si>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</si>
  <si>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</si>
  <si>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</si>
  <si>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</si>
  <si>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</si>
  <si>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</si>
  <si>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</si>
  <si>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</si>
  <si>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</si>
  <si>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</si>
  <si>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</si>
  <si>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</si>
  <si>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</si>
  <si>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</si>
  <si>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</si>
  <si>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</si>
  <si>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</si>
  <si>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</si>
  <si>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</si>
  <si>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</si>
  <si>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</si>
  <si>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</si>
  <si>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</si>
  <si>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</si>
  <si>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</si>
  <si>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</si>
  <si>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</si>
  <si>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</si>
  <si>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</si>
  <si>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</si>
  <si>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</si>
  <si>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</si>
  <si>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</si>
  <si>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</si>
  <si>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</si>
  <si>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</si>
  <si>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</si>
  <si>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</si>
  <si>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</si>
  <si>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</si>
  <si>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</si>
  <si>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</si>
  <si>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</si>
  <si>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</si>
  <si>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</si>
  <si>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</si>
  <si>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</si>
  <si>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</si>
  <si>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</si>
  <si>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</si>
  <si>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</si>
  <si>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</si>
  <si>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</si>
  <si>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</si>
  <si>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</si>
  <si>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</si>
  <si>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</si>
  <si>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</si>
  <si>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</si>
  <si>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</si>
  <si>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</si>
  <si>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</si>
  <si>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</si>
  <si>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</si>
  <si>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</si>
  <si>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</si>
  <si>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</si>
  <si>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</si>
  <si>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</si>
  <si>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</si>
  <si>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</si>
  <si>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</si>
  <si>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</si>
  <si>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</si>
  <si>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</si>
  <si>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</si>
  <si>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</si>
  <si>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</si>
  <si>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</si>
  <si>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</si>
  <si>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</si>
  <si>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</si>
  <si>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</si>
  <si>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</si>
  <si>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</si>
  <si>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</si>
  <si>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</si>
  <si>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</si>
  <si>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</si>
  <si>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</si>
  <si>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</si>
  <si>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</si>
  <si>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</si>
  <si>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</si>
  <si>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</si>
  <si>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</si>
  <si>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</si>
  <si>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</si>
  <si>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</si>
  <si>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</si>
  <si>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</si>
  <si>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</si>
  <si>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</si>
  <si>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</si>
  <si>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</si>
  <si>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</si>
  <si>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</si>
  <si>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</si>
  <si>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</si>
  <si>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</si>
  <si>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</si>
  <si>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</si>
  <si>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</si>
  <si>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</si>
  <si>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</si>
  <si>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</si>
  <si>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</si>
  <si>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</si>
  <si>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</si>
  <si>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</si>
  <si>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</si>
  <si>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</si>
  <si>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</si>
  <si>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</si>
  <si>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</si>
  <si>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</si>
  <si>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</si>
  <si>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</si>
  <si>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</si>
  <si>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</si>
  <si>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</si>
  <si>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</si>
  <si>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</si>
  <si>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</si>
  <si>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</si>
  <si>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</si>
  <si>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</si>
  <si>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</si>
  <si>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</si>
  <si>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</si>
  <si>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</si>
  <si>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</si>
  <si>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</si>
  <si>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</si>
  <si>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</si>
  <si>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</si>
  <si>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</si>
  <si>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</si>
  <si>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</si>
  <si>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</si>
  <si>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</si>
  <si>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</si>
  <si>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</si>
  <si>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</si>
  <si>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</si>
  <si>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</si>
  <si>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</si>
  <si>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</si>
  <si>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</si>
  <si>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</si>
  <si>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</si>
  <si>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</si>
  <si>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</si>
  <si>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</si>
  <si>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</si>
  <si>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</si>
  <si>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</si>
  <si>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</si>
  <si>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</si>
  <si>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</si>
  <si>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</si>
  <si>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</si>
  <si>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</si>
  <si>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</si>
  <si>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</si>
  <si>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</si>
  <si>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</si>
  <si>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</si>
  <si>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</si>
  <si>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</si>
  <si>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</si>
  <si>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</si>
  <si>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</si>
  <si>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</si>
  <si>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</si>
  <si>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</si>
  <si>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</si>
  <si>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</si>
  <si>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</si>
  <si>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</si>
  <si>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</si>
  <si>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</si>
  <si>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</si>
  <si>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</si>
  <si>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</si>
  <si>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</si>
  <si>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</si>
  <si>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</si>
  <si>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</si>
  <si>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</si>
  <si>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</si>
  <si>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</si>
  <si>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</si>
  <si>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</si>
  <si>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</si>
  <si>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</si>
  <si>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</si>
  <si>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</si>
  <si>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</si>
  <si>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</si>
  <si>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</si>
  <si>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</si>
  <si>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</si>
  <si>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</si>
  <si>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</si>
  <si>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</si>
  <si>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</si>
  <si>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</si>
  <si>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</si>
  <si>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</si>
  <si>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</si>
  <si>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</si>
  <si>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</si>
  <si>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</si>
  <si>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</si>
  <si>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</si>
  <si>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</si>
  <si>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</si>
  <si>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</si>
  <si>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</si>
  <si>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</si>
  <si>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</si>
  <si>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</si>
  <si>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</si>
  <si>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</si>
  <si>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</si>
  <si>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</si>
  <si>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</si>
  <si>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</si>
  <si>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</si>
  <si>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</si>
  <si>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</si>
  <si>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</si>
  <si>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</si>
  <si>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</si>
  <si>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</si>
  <si>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</si>
  <si>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</si>
  <si>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</si>
  <si>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</si>
  <si>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</si>
  <si>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</si>
  <si>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</si>
  <si>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</si>
  <si>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</si>
  <si>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</si>
  <si>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</si>
  <si>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</si>
  <si>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</si>
  <si>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</si>
  <si>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</si>
  <si>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</si>
  <si>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</si>
  <si>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</si>
  <si>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</si>
  <si>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</si>
  <si>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</si>
  <si>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</si>
  <si>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</si>
  <si>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</si>
  <si>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</si>
  <si>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</si>
  <si>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</si>
  <si>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</si>
  <si>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</si>
  <si>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</si>
  <si>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</si>
  <si>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</si>
  <si>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</si>
  <si>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</si>
  <si>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</si>
  <si>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</si>
  <si>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</si>
  <si>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</si>
  <si>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</si>
  <si>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</si>
  <si>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</si>
  <si>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</si>
  <si>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</si>
  <si>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</si>
  <si>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</si>
  <si>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</si>
  <si>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</si>
  <si>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</si>
  <si>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</si>
  <si>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</si>
  <si>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</si>
  <si>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</si>
  <si>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</si>
  <si>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</si>
  <si>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</si>
  <si>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</si>
  <si>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</si>
  <si>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</si>
  <si>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</si>
  <si>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</si>
  <si>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</si>
  <si>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</si>
  <si>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</si>
  <si>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</si>
  <si>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</si>
  <si>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</si>
  <si>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</si>
  <si>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</si>
  <si>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</si>
  <si>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</si>
  <si>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</si>
  <si>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</si>
  <si>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</si>
  <si>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</si>
  <si>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</si>
  <si>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</si>
  <si>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</si>
  <si>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</si>
  <si>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</si>
  <si>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</si>
  <si>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</si>
  <si>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</si>
  <si>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</si>
  <si>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</si>
  <si>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</si>
  <si>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</si>
  <si>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</si>
  <si>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</si>
  <si>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</si>
  <si>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</si>
  <si>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</si>
  <si>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</si>
  <si>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</si>
  <si>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</si>
  <si>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</si>
  <si>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</si>
  <si>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</si>
  <si>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</si>
  <si>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</si>
  <si>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</si>
  <si>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</si>
  <si>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</si>
  <si>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</si>
  <si>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</si>
  <si>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</si>
  <si>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</si>
  <si>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</si>
  <si>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</si>
  <si>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</si>
  <si>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</si>
  <si>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</si>
  <si>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</si>
  <si>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</si>
  <si>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</si>
  <si>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</si>
  <si>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</si>
  <si>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</si>
  <si>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</si>
  <si>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</si>
  <si>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</si>
  <si>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</si>
  <si>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</si>
  <si>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</si>
  <si>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</si>
  <si>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</si>
  <si>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</si>
  <si>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</si>
  <si>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</si>
  <si>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</si>
  <si>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</si>
  <si>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</si>
  <si>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</si>
  <si>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</si>
  <si>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</si>
  <si>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</si>
  <si>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</si>
  <si>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</si>
  <si>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</si>
  <si>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</si>
  <si>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</si>
  <si>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</si>
  <si>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</si>
  <si>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</si>
  <si>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</si>
  <si>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</si>
  <si>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</si>
  <si>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</si>
  <si>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</si>
  <si>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</si>
  <si>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</si>
  <si>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</si>
  <si>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</si>
  <si>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</si>
  <si>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</si>
  <si>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</si>
  <si>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</si>
  <si>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</si>
  <si>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</si>
  <si>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</si>
  <si>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</si>
  <si>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</si>
  <si>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</si>
  <si>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</si>
  <si>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</si>
  <si>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</si>
  <si>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</si>
  <si>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</si>
  <si>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</si>
  <si>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</si>
  <si>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</si>
  <si>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</si>
  <si>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</si>
  <si>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</si>
  <si>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</si>
  <si>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</si>
  <si>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</si>
  <si>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</si>
  <si>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</si>
  <si>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</si>
  <si>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</si>
  <si>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</si>
  <si>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</si>
  <si>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</si>
  <si>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</si>
  <si>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</si>
  <si>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</si>
  <si>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</si>
  <si>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</si>
  <si>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</si>
  <si>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</si>
  <si>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</si>
  <si>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</si>
  <si>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</si>
  <si>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</si>
  <si>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</si>
  <si>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</si>
  <si>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</si>
  <si>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</si>
  <si>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</si>
  <si>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</si>
  <si>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</si>
  <si>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</si>
  <si>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</si>
  <si>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</si>
  <si>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</si>
  <si>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</si>
  <si>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</si>
  <si>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</si>
  <si>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</si>
  <si>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</si>
  <si>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</si>
  <si>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</si>
  <si>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</si>
  <si>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</si>
  <si>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</si>
  <si>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</si>
  <si>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</si>
  <si>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</si>
  <si>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</si>
  <si>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</si>
  <si>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</si>
  <si>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</si>
  <si>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</si>
  <si>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</si>
  <si>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</si>
  <si>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</si>
  <si>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</si>
  <si>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</si>
  <si>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</si>
  <si>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</si>
  <si>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</si>
  <si>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</si>
  <si>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</si>
  <si>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</si>
  <si>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</si>
  <si>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</si>
  <si>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</si>
  <si>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</si>
  <si>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</si>
  <si>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</si>
  <si>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</si>
  <si>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</si>
  <si>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</si>
  <si>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</si>
  <si>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</si>
  <si>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</si>
  <si>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</si>
  <si>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</si>
  <si>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</si>
  <si>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</si>
  <si>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</si>
  <si>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</si>
  <si>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</si>
  <si>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</si>
  <si>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</si>
  <si>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</si>
  <si>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</si>
  <si>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</si>
  <si>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</si>
  <si>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</si>
  <si>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</si>
  <si>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</si>
  <si>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</si>
  <si>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</si>
  <si>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</si>
  <si>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</si>
  <si>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</si>
  <si>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</si>
  <si>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</si>
  <si>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</si>
  <si>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</si>
  <si>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</si>
  <si>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</si>
  <si>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</si>
  <si>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</si>
  <si>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</si>
  <si>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</si>
  <si>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</si>
  <si>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</si>
  <si>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</si>
  <si>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</si>
  <si>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</si>
  <si>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</si>
  <si>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</si>
  <si>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</si>
  <si>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</si>
  <si>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</si>
  <si>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</si>
  <si>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</si>
  <si>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</si>
  <si>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</si>
  <si>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</si>
  <si>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</si>
  <si>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</si>
  <si>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</si>
  <si>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</si>
  <si>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</si>
  <si>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</si>
  <si>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</si>
  <si>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</si>
  <si>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</si>
  <si>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</si>
  <si>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</si>
  <si>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</si>
  <si>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</si>
  <si>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</si>
  <si>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</si>
  <si>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</si>
  <si>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</si>
  <si>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</si>
  <si>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</si>
  <si>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</si>
  <si>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</si>
  <si>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</si>
  <si>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</si>
  <si>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</si>
  <si>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</si>
  <si>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</si>
  <si>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</si>
  <si>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</si>
  <si>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</si>
  <si>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</si>
  <si>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</si>
  <si>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</si>
  <si>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</si>
  <si>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</si>
  <si>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</si>
  <si>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</si>
  <si>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</si>
  <si>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</si>
  <si>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</si>
  <si>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</si>
  <si>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</si>
  <si>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</si>
  <si>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</si>
  <si>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</si>
  <si>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</si>
  <si>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</si>
  <si>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</si>
  <si>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</si>
  <si>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</si>
  <si>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</si>
  <si>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</si>
  <si>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</si>
  <si>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</si>
  <si>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</si>
  <si>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</si>
  <si>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</si>
  <si>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</si>
  <si>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</si>
  <si>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</si>
  <si>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</si>
  <si>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</si>
  <si>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</si>
  <si>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</si>
  <si>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</si>
  <si>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</si>
  <si>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</si>
  <si>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</si>
  <si>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</si>
  <si>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</si>
  <si>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</si>
  <si>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</si>
  <si>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</si>
  <si>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</si>
  <si>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</si>
  <si>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</si>
  <si>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</si>
  <si>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</si>
  <si>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</si>
  <si>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</si>
  <si>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</si>
  <si>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</si>
  <si>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</si>
  <si>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</si>
  <si>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</si>
  <si>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</si>
  <si>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</si>
  <si>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</si>
  <si>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</si>
  <si>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</si>
  <si>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</si>
  <si>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</si>
  <si>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</si>
  <si>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</si>
  <si>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</si>
  <si>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</si>
  <si>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</si>
  <si>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</si>
  <si>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</si>
  <si>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</si>
  <si>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</si>
  <si>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</si>
  <si>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</si>
  <si>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</si>
  <si>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</si>
  <si>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</si>
  <si>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</si>
  <si>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</si>
  <si>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</si>
  <si>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</si>
  <si>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</si>
  <si>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</si>
  <si>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</si>
  <si>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</si>
  <si>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</si>
  <si>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</si>
  <si>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</si>
  <si>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</si>
  <si>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</si>
  <si>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</si>
  <si>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</si>
  <si>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</si>
  <si>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</si>
  <si>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</si>
  <si>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</si>
  <si>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</si>
  <si>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</si>
  <si>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</si>
  <si>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</si>
  <si>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</si>
  <si>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</si>
  <si>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</si>
  <si>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</si>
  <si>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</si>
  <si>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</si>
  <si>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</si>
  <si>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</si>
  <si>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</si>
  <si>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</si>
  <si>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</si>
  <si>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</si>
  <si>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</si>
  <si>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</si>
  <si>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</si>
  <si>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</si>
  <si>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</si>
  <si>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</si>
  <si>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</si>
  <si>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</si>
  <si>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</si>
  <si>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</si>
  <si>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</si>
  <si>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</si>
  <si>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</si>
  <si>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</si>
  <si>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</si>
  <si>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</si>
  <si>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</si>
  <si>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</si>
  <si>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</si>
  <si>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</si>
  <si>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</si>
  <si>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</si>
  <si>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</si>
  <si>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</si>
  <si>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</si>
  <si>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</si>
  <si>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</si>
  <si>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</si>
  <si>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</si>
  <si>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</si>
  <si>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</si>
  <si>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</si>
  <si>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</si>
  <si>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</si>
  <si>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</si>
  <si>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</si>
  <si>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</si>
  <si>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</si>
  <si>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</si>
  <si>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</si>
  <si>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</si>
  <si>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</si>
  <si>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</si>
  <si>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</si>
  <si>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</si>
  <si>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</si>
  <si>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</si>
  <si>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</si>
  <si>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</si>
  <si>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</si>
  <si>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</si>
  <si>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</si>
  <si>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</si>
  <si>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</si>
  <si>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</si>
  <si>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</si>
  <si>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</si>
  <si>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</si>
  <si>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</si>
  <si>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</si>
  <si>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</si>
  <si>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</si>
  <si>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</si>
  <si>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</si>
  <si>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</si>
  <si>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</si>
  <si>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</si>
  <si>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</si>
  <si>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</si>
  <si>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</si>
  <si>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</si>
  <si>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</si>
  <si>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</si>
  <si>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</si>
  <si>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</si>
  <si>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</si>
  <si>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</si>
  <si>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</si>
  <si>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</si>
  <si>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</si>
  <si>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</si>
  <si>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</si>
  <si>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</si>
  <si>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</si>
  <si>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</si>
  <si>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</si>
  <si>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</si>
  <si>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</si>
  <si>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</si>
  <si>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</si>
  <si>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</si>
  <si>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</si>
  <si>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</si>
  <si>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</si>
  <si>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</si>
  <si>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</si>
  <si>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</si>
  <si>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</si>
  <si>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</si>
  <si>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</si>
  <si>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</si>
  <si>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</si>
  <si>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</si>
  <si>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</si>
  <si>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</si>
  <si>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</si>
  <si>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</si>
  <si>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</si>
  <si>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</si>
  <si>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</si>
  <si>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</si>
  <si>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</si>
  <si>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</si>
  <si>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</si>
  <si>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</si>
  <si>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</si>
  <si>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</si>
  <si>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</si>
  <si>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</si>
  <si>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</si>
  <si>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</si>
  <si>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</si>
  <si>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</si>
  <si>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</si>
  <si>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</si>
  <si>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</si>
  <si>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</si>
  <si>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</si>
  <si>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</si>
  <si>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</si>
  <si>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</si>
  <si>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</si>
  <si>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</si>
  <si>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</si>
  <si>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</si>
  <si>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</si>
  <si>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</si>
  <si>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</si>
  <si>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</si>
  <si>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</si>
  <si>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</si>
  <si>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</si>
  <si>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</si>
  <si>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</si>
  <si>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</si>
  <si>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</si>
  <si>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</si>
  <si>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</si>
  <si>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</si>
  <si>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</si>
  <si>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</si>
  <si>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</si>
  <si>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</si>
  <si>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</si>
  <si>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</si>
  <si>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</si>
  <si>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</si>
  <si>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</si>
  <si>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</si>
  <si>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</si>
  <si>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</si>
  <si>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</si>
  <si>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</si>
  <si>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</si>
  <si>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</si>
  <si>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</si>
  <si>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</si>
  <si>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</si>
  <si>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</si>
  <si>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</si>
  <si>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</si>
  <si>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</si>
  <si>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</si>
  <si>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</si>
  <si>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</si>
  <si>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</si>
  <si>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</si>
  <si>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</si>
  <si>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</si>
  <si>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</si>
  <si>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</si>
  <si>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</si>
  <si>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</si>
  <si>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</si>
  <si>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</si>
  <si>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</si>
  <si>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</si>
  <si>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</si>
  <si>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</si>
  <si>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</si>
  <si>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</si>
  <si>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</si>
  <si>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</si>
  <si>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</si>
  <si>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</si>
  <si>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</si>
  <si>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</si>
  <si>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</si>
  <si>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</si>
  <si>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</si>
  <si>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</si>
  <si>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</si>
  <si>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</si>
  <si>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</si>
  <si>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</si>
  <si>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</si>
  <si>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</si>
  <si>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</si>
  <si>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</si>
  <si>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</si>
  <si>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</si>
  <si>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</si>
  <si>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</si>
  <si>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</si>
  <si>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</si>
  <si>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</si>
  <si>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</si>
  <si>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</si>
  <si>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</si>
  <si>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</si>
  <si>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</si>
  <si>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</si>
  <si>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</si>
  <si>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</si>
  <si>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</si>
  <si>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</si>
  <si>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</si>
  <si>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</si>
  <si>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</si>
  <si>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</si>
  <si>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</si>
  <si>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</si>
  <si>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</si>
  <si>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</si>
  <si>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</si>
  <si>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</si>
  <si>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</si>
  <si>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</si>
  <si>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</si>
  <si>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</si>
  <si>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</si>
  <si>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</si>
  <si>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</si>
  <si>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</si>
  <si>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</si>
  <si>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</si>
  <si>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</si>
  <si>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</si>
  <si>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</si>
  <si>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</si>
  <si>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</si>
  <si>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</si>
  <si>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</si>
  <si>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</si>
  <si>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</si>
  <si>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</si>
  <si>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</si>
  <si>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</si>
  <si>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</si>
  <si>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</si>
  <si>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</si>
  <si>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</si>
  <si>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</si>
  <si>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</si>
  <si>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</si>
  <si>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</si>
  <si>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</si>
  <si>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</si>
  <si>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</si>
  <si>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</si>
  <si>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</si>
  <si>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</si>
  <si>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</si>
  <si>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</si>
  <si>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</si>
  <si>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</si>
  <si>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</si>
  <si>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</si>
  <si>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</si>
  <si>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</si>
  <si>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</si>
  <si>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</si>
  <si>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</si>
  <si>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</si>
  <si>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</si>
  <si>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</si>
  <si>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</si>
  <si>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</si>
  <si>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</si>
  <si>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</si>
  <si>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</si>
  <si>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</si>
  <si>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</si>
  <si>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</si>
  <si>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</si>
  <si>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</si>
  <si>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</si>
  <si>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</si>
  <si>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</si>
  <si>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</si>
  <si>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</si>
  <si>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</si>
  <si>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</si>
  <si>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</si>
  <si>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</si>
  <si>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</si>
  <si>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</si>
  <si>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</si>
  <si>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</si>
  <si>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</si>
  <si>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</si>
  <si>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</si>
  <si>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</si>
  <si>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</si>
  <si>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</si>
  <si>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</si>
  <si>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</si>
  <si>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</si>
  <si>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</si>
  <si>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</si>
  <si>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</si>
  <si>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</si>
  <si>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</si>
  <si>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</si>
  <si>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</si>
  <si>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</si>
  <si>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</si>
  <si>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</si>
  <si>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</si>
  <si>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</si>
  <si>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</si>
  <si>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</si>
  <si>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</si>
  <si>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</si>
  <si>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</si>
  <si>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</si>
  <si>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</si>
  <si>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</si>
  <si>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</si>
  <si>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</si>
  <si>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</si>
  <si>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</si>
  <si>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</si>
  <si>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</si>
  <si>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</si>
  <si>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</si>
  <si>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</si>
  <si>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</si>
  <si>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</si>
  <si>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</si>
  <si>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</si>
  <si>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</si>
  <si>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</si>
  <si>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</si>
  <si>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</si>
  <si>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</si>
  <si>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</si>
  <si>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</si>
  <si>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</si>
  <si>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</si>
  <si>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</si>
  <si>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</si>
  <si>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</si>
  <si>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</si>
  <si>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</si>
  <si>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</si>
  <si>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</si>
  <si>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</si>
  <si>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</si>
  <si>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</si>
  <si>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</si>
  <si>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</si>
  <si>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</si>
  <si>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</si>
  <si>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</si>
  <si>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</si>
  <si>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</si>
  <si>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</si>
  <si>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</si>
  <si>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</si>
  <si>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</si>
  <si>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</si>
  <si>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</si>
  <si>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</si>
  <si>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</si>
  <si>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</si>
  <si>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</si>
  <si>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</si>
  <si>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</si>
  <si>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</si>
  <si>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</si>
  <si>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</si>
  <si>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</si>
  <si>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</si>
  <si>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</si>
  <si>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</si>
  <si>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</si>
  <si>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</si>
  <si>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</si>
  <si>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</si>
  <si>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</si>
  <si>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</si>
  <si>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</si>
  <si>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</si>
  <si>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</si>
  <si>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</si>
  <si>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</si>
  <si>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</si>
  <si>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</si>
  <si>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</si>
  <si>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</si>
  <si>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</si>
  <si>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</si>
  <si>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</si>
  <si>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</si>
  <si>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</si>
  <si>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</si>
  <si>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</si>
  <si>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</si>
  <si>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</si>
  <si>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</si>
  <si>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</si>
  <si>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</si>
  <si>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</si>
  <si>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</si>
  <si>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</si>
  <si>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</si>
  <si>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</si>
  <si>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</si>
  <si>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</si>
  <si>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</si>
  <si>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</si>
  <si>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</si>
  <si>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</si>
  <si>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</si>
  <si>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</si>
  <si>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</si>
  <si>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</si>
  <si>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</si>
  <si>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</si>
  <si>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</si>
  <si>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</si>
  <si>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</si>
  <si>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</si>
  <si>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</si>
  <si>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</si>
  <si>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</si>
  <si>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</si>
  <si>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</si>
  <si>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</si>
  <si>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</si>
  <si>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</si>
  <si>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</si>
  <si>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</si>
  <si>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</si>
  <si>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</si>
  <si>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</si>
  <si>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</si>
  <si>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</si>
  <si>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</si>
  <si>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</si>
  <si>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</si>
  <si>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</si>
  <si>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</si>
  <si>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</si>
  <si>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</si>
  <si>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</si>
  <si>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</si>
  <si>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</si>
  <si>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</si>
  <si>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</si>
  <si>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</si>
  <si>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</si>
  <si>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</si>
  <si>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</si>
  <si>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</si>
  <si>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</si>
  <si>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</si>
  <si>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</si>
  <si>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</si>
  <si>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</si>
  <si>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</si>
  <si>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</si>
  <si>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</si>
  <si>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</si>
  <si>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</si>
  <si>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</si>
  <si>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</si>
  <si>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</si>
  <si>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</si>
  <si>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</si>
  <si>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</si>
  <si>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</si>
  <si>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</si>
  <si>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</si>
  <si>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</si>
  <si>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</si>
  <si>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</si>
  <si>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</si>
  <si>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</si>
  <si>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</si>
  <si>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</si>
  <si>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</si>
  <si>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</si>
  <si>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</si>
  <si>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</si>
  <si>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</si>
  <si>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</si>
  <si>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</si>
  <si>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</si>
  <si>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</si>
  <si>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</si>
  <si>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</si>
  <si>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</si>
  <si>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</si>
  <si>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</si>
  <si>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</si>
  <si>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</si>
  <si>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</si>
  <si>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</si>
  <si>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</si>
  <si>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</si>
  <si>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</si>
  <si>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</si>
  <si>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</si>
  <si>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</si>
  <si>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</si>
  <si>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</si>
  <si>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</si>
  <si>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</si>
  <si>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</si>
  <si>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</si>
  <si>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</si>
  <si>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</si>
  <si>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</si>
  <si>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</si>
  <si>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</si>
  <si>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</si>
  <si>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</si>
  <si>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</si>
  <si>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</si>
  <si>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</si>
  <si>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</si>
  <si>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</si>
  <si>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</si>
  <si>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</si>
  <si>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</si>
  <si>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</si>
  <si>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</si>
  <si>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</si>
  <si>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</si>
  <si>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</si>
  <si>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</si>
  <si>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</si>
  <si>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</si>
  <si>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</si>
  <si>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</si>
  <si>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</si>
  <si>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</si>
  <si>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</si>
  <si>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</si>
  <si>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</si>
  <si>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</si>
  <si>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</si>
  <si>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</si>
  <si>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</si>
  <si>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</si>
  <si>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</si>
  <si>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</si>
  <si>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</si>
  <si>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</si>
  <si>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</si>
  <si>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</si>
  <si>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</si>
  <si>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</si>
  <si>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</si>
  <si>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</si>
  <si>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</si>
  <si>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</si>
  <si>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</si>
  <si>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</si>
  <si>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</si>
  <si>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</si>
  <si>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</si>
  <si>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</si>
  <si>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</si>
  <si>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</si>
  <si>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</si>
  <si>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</si>
  <si>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</si>
  <si>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</si>
  <si>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</si>
  <si>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</si>
  <si>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</si>
  <si>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</si>
  <si>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</si>
  <si>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</si>
  <si>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</si>
  <si>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</si>
  <si>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</si>
  <si>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</si>
  <si>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</si>
  <si>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</si>
  <si>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</si>
  <si>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</si>
  <si>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</si>
  <si>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</si>
  <si>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</si>
  <si>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</si>
  <si>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</si>
  <si>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</si>
  <si>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</si>
  <si>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</si>
  <si>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</si>
  <si>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</si>
  <si>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</si>
  <si>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</si>
  <si>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</si>
  <si>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</si>
  <si>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</si>
  <si>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</si>
  <si>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</si>
  <si>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</si>
  <si>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</si>
  <si>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</si>
  <si>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</si>
  <si>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</si>
  <si>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</si>
  <si>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</si>
  <si>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</si>
  <si>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</si>
  <si>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</si>
  <si>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</si>
  <si>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</si>
  <si>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</si>
  <si>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</si>
  <si>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</si>
  <si>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</si>
  <si>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</si>
  <si>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</si>
  <si>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</si>
  <si>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</si>
  <si>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</si>
  <si>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</si>
  <si>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</si>
  <si>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</si>
  <si>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</si>
  <si>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</si>
  <si>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</si>
  <si>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</si>
  <si>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</si>
  <si>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</si>
  <si>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</si>
  <si>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</si>
  <si>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</si>
  <si>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</si>
  <si>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</si>
  <si>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</si>
  <si>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</si>
  <si>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</si>
  <si>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</si>
  <si>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</si>
  <si>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</si>
  <si>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</si>
  <si>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</si>
  <si>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</si>
  <si>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</si>
  <si>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</si>
  <si>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</si>
  <si>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</si>
  <si>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</si>
  <si>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</si>
  <si>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</si>
  <si>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</si>
  <si>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</si>
  <si>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</si>
  <si>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</si>
  <si>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</si>
  <si>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</si>
  <si>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</si>
  <si>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</si>
  <si>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</si>
  <si>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</si>
  <si>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</si>
  <si>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</si>
  <si>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</si>
  <si>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</si>
  <si>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</si>
  <si>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</si>
  <si>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</si>
  <si>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</si>
  <si>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</si>
  <si>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</si>
  <si>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</si>
  <si>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</si>
  <si>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</si>
  <si>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</si>
  <si>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</si>
  <si>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</si>
  <si>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</si>
  <si>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</si>
  <si>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</si>
  <si>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</si>
  <si>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</si>
  <si>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</si>
  <si>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</si>
  <si>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</si>
  <si>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</si>
  <si>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</si>
  <si>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</si>
  <si>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</si>
  <si>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</si>
  <si>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</si>
  <si>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</si>
  <si>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</si>
  <si>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</si>
  <si>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</si>
  <si>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</si>
  <si>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</si>
  <si>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</si>
  <si>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</si>
  <si>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</si>
  <si>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</si>
  <si>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</si>
  <si>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</si>
  <si>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</si>
  <si>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</si>
  <si>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</si>
  <si>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</si>
  <si>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</si>
  <si>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</si>
  <si>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</si>
  <si>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</si>
  <si>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</si>
  <si>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</si>
  <si>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</si>
  <si>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</si>
  <si>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</si>
  <si>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</si>
  <si>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</si>
  <si>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</si>
  <si>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</si>
  <si>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</si>
  <si>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</si>
  <si>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</si>
  <si>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</si>
  <si>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</si>
  <si>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</si>
  <si>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</si>
  <si>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</si>
  <si>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</si>
  <si>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</si>
  <si>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</si>
  <si>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</si>
  <si>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</si>
  <si>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</si>
  <si>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</si>
  <si>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</si>
  <si>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</si>
  <si>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</si>
  <si>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</si>
  <si>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</si>
  <si>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</si>
  <si>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</si>
  <si>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</si>
  <si>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</si>
  <si>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</si>
  <si>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</si>
  <si>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</si>
  <si>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</si>
  <si>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</si>
  <si>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</si>
  <si>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</si>
  <si>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</si>
  <si>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</si>
  <si>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</si>
  <si>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</si>
  <si>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</si>
  <si>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</si>
  <si>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</si>
  <si>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</si>
  <si>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</si>
  <si>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</si>
  <si>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</si>
  <si>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</si>
  <si>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</si>
  <si>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</si>
  <si>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</si>
  <si>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</si>
  <si>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</si>
  <si>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</si>
  <si>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</si>
  <si>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</si>
  <si>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</si>
  <si>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</si>
  <si>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</si>
  <si>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</si>
  <si>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</si>
  <si>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</si>
  <si>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</si>
  <si>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</si>
  <si>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</si>
  <si>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</si>
  <si>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</si>
  <si>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</si>
  <si>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</si>
  <si>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</si>
  <si>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</si>
  <si>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</si>
  <si>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</si>
  <si>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</si>
  <si>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</si>
  <si>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</si>
  <si>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</si>
  <si>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</si>
  <si>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</si>
  <si>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</si>
  <si>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</si>
  <si>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</si>
  <si>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</si>
  <si>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</si>
  <si>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</si>
  <si>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</si>
  <si>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</si>
  <si>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</si>
  <si>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</si>
  <si>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</si>
  <si>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</si>
  <si>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</si>
  <si>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</si>
  <si>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</si>
  <si>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</si>
  <si>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</si>
  <si>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</si>
  <si>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</si>
  <si>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</si>
  <si>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</si>
  <si>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</si>
  <si>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</si>
  <si>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</si>
  <si>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</si>
  <si>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</si>
  <si>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</si>
  <si>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</si>
  <si>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</si>
  <si>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</si>
  <si>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</si>
  <si>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</si>
  <si>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</si>
  <si>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</si>
  <si>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</si>
  <si>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</si>
  <si>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</si>
  <si>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</si>
  <si>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</si>
  <si>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</si>
  <si>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</si>
  <si>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</si>
  <si>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</si>
  <si>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</si>
  <si>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</si>
  <si>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</si>
  <si>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</si>
  <si>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</si>
  <si>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</si>
  <si>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</si>
  <si>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</si>
  <si>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</si>
  <si>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</si>
  <si>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</si>
  <si>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</si>
  <si>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</si>
  <si>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</si>
  <si>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</si>
  <si>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</si>
  <si>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</si>
  <si>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</si>
  <si>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</si>
  <si>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</si>
  <si>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</si>
  <si>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</si>
  <si>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</si>
  <si>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</si>
  <si>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</si>
  <si>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</si>
  <si>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</si>
  <si>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</si>
  <si>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</si>
  <si>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</si>
  <si>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</si>
  <si>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</si>
  <si>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</si>
  <si>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</si>
  <si>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</si>
  <si>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</si>
  <si>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</si>
  <si>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</si>
  <si>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</si>
  <si>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</si>
  <si>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</si>
  <si>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</si>
  <si>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</si>
  <si>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</si>
  <si>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</si>
  <si>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</si>
  <si>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</si>
  <si>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</si>
  <si>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</si>
  <si>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</si>
  <si>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</si>
  <si>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</si>
  <si>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</si>
  <si>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</si>
  <si>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</si>
  <si>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</si>
  <si>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</si>
  <si>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</si>
  <si>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</si>
  <si>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</si>
  <si>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</si>
  <si>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</si>
  <si>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</si>
  <si>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</si>
  <si>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</si>
  <si>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</si>
  <si>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</si>
  <si>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</si>
  <si>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</si>
  <si>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</si>
  <si>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</si>
  <si>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</si>
  <si>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</si>
  <si>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</si>
  <si>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</si>
  <si>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</si>
  <si>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</si>
  <si>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</si>
  <si>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</si>
  <si>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</si>
  <si>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</si>
  <si>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</si>
  <si>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</si>
  <si>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</si>
  <si>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</si>
  <si>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</si>
  <si>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</si>
  <si>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</si>
  <si>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</si>
  <si>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</si>
  <si>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</si>
  <si>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</si>
  <si>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</si>
  <si>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</si>
  <si>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</si>
  <si>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</si>
  <si>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</si>
  <si>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</si>
  <si>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</si>
  <si>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</si>
  <si>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</si>
  <si>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</si>
  <si>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</si>
  <si>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</si>
  <si>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</si>
  <si>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</si>
  <si>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</si>
  <si>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</si>
  <si>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</si>
  <si>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</si>
  <si>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</si>
  <si>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</si>
  <si>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</si>
  <si>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</si>
  <si>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</si>
  <si>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</si>
  <si>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</si>
  <si>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</si>
  <si>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</si>
  <si>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</si>
  <si>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</si>
  <si>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</si>
  <si>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</si>
  <si>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</si>
  <si>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</si>
  <si>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</si>
  <si>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</si>
  <si>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</si>
  <si>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</si>
  <si>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</si>
  <si>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</si>
  <si>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</si>
  <si>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</si>
  <si>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</si>
  <si>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</si>
  <si>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</si>
  <si>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</si>
  <si>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</si>
  <si>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</si>
  <si>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</si>
  <si>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</si>
  <si>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</si>
  <si>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</si>
  <si>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</si>
  <si>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</si>
  <si>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</si>
  <si>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</si>
  <si>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</si>
  <si>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</si>
  <si>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</si>
  <si>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</si>
  <si>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</si>
  <si>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</si>
  <si>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</si>
  <si>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</si>
  <si>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</si>
  <si>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</si>
  <si>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</si>
  <si>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</si>
  <si>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</si>
  <si>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</si>
  <si>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</si>
  <si>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</si>
  <si>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</si>
  <si>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</si>
  <si>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</si>
  <si>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</si>
  <si>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</si>
  <si>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</si>
  <si>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</si>
  <si>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</si>
  <si>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</si>
  <si>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</si>
  <si>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</si>
  <si>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</si>
  <si>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</si>
  <si>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</si>
  <si>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</si>
  <si>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</si>
  <si>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</si>
  <si>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</si>
  <si>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</si>
  <si>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</si>
  <si>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</si>
  <si>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</si>
  <si>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</si>
  <si>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</si>
  <si>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</si>
  <si>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</si>
  <si>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</si>
  <si>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</si>
  <si>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</si>
  <si>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</si>
  <si>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</si>
  <si>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</si>
  <si>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</si>
  <si>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</si>
  <si>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</si>
  <si>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</si>
  <si>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</si>
  <si>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</si>
  <si>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</si>
  <si>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</si>
  <si>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</si>
  <si>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</si>
  <si>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</si>
  <si>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</si>
  <si>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</si>
  <si>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</si>
  <si>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</si>
  <si>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</si>
  <si>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</si>
  <si>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</si>
  <si>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</si>
  <si>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</si>
  <si>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</si>
  <si>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</si>
  <si>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</si>
  <si>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</si>
  <si>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</si>
  <si>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</si>
  <si>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</si>
  <si>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</si>
  <si>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</si>
  <si>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</si>
  <si>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</si>
  <si>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</si>
  <si>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</si>
  <si>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</si>
  <si>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</si>
  <si>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</si>
  <si>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</si>
  <si>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</si>
  <si>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</si>
  <si>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</si>
  <si>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</si>
  <si>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</si>
  <si>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</si>
  <si>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</si>
  <si>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</si>
  <si>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</si>
  <si>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</si>
  <si>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</si>
  <si>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</si>
  <si>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</si>
  <si>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</si>
  <si>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</si>
  <si>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</si>
  <si>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</si>
  <si>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</si>
  <si>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</si>
  <si>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</si>
  <si>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</si>
  <si>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</si>
  <si>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</si>
  <si>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</si>
  <si>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</si>
  <si>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</si>
  <si>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</si>
  <si>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</si>
  <si>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</si>
  <si>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</si>
  <si>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</si>
  <si>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</si>
  <si>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</si>
  <si>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</si>
  <si>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</si>
  <si>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</si>
  <si>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</si>
  <si>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</si>
  <si>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</si>
  <si>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</si>
  <si>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</si>
  <si>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</si>
  <si>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</si>
  <si>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</si>
  <si>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</si>
  <si>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</si>
  <si>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</si>
  <si>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</si>
  <si>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</si>
  <si>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</si>
  <si>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</si>
  <si>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</si>
  <si>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</si>
  <si>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</si>
  <si>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</si>
  <si>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</si>
  <si>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</si>
  <si>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</si>
  <si>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</si>
  <si>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</si>
  <si>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</si>
  <si>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</si>
  <si>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</si>
  <si>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</si>
  <si>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</si>
  <si>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</si>
  <si>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</si>
  <si>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</si>
  <si>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</si>
  <si>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</si>
  <si>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</si>
  <si>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</si>
  <si>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</si>
  <si>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</si>
  <si>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</si>
  <si>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</si>
  <si>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</si>
  <si>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</si>
  <si>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</si>
  <si>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</si>
  <si>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</si>
  <si>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</si>
  <si>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</si>
  <si>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</si>
  <si>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</si>
  <si>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</si>
  <si>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</si>
  <si>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</si>
  <si>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</si>
  <si>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</si>
  <si>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</si>
  <si>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</si>
  <si>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</si>
  <si>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</si>
  <si>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</si>
  <si>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</si>
  <si>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</si>
  <si>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</si>
  <si>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</si>
  <si>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</si>
  <si>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</si>
  <si>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</si>
  <si>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</si>
  <si>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</si>
  <si>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</si>
  <si>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</si>
  <si>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</si>
  <si>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</si>
  <si>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</si>
  <si>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</si>
  <si>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</si>
  <si>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</si>
  <si>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</si>
  <si>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</si>
  <si>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</si>
  <si>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</si>
  <si>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</si>
  <si>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</si>
  <si>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</si>
  <si>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</si>
  <si>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</si>
  <si>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</si>
  <si>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</si>
  <si>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</si>
  <si>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</si>
  <si>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</si>
  <si>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</si>
  <si>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</si>
  <si>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</si>
  <si>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</si>
  <si>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</si>
  <si>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</si>
  <si>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</si>
  <si>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</si>
  <si>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</si>
  <si>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</si>
  <si>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</si>
  <si>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</si>
  <si>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</si>
  <si>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</si>
  <si>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</si>
  <si>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</si>
  <si>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</si>
  <si>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</si>
  <si>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</si>
  <si>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</si>
  <si>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</si>
  <si>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</si>
  <si>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</si>
  <si>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</si>
  <si>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</si>
  <si>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</si>
  <si>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</si>
  <si>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</si>
  <si>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</si>
  <si>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</si>
  <si>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</si>
  <si>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</si>
  <si>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</si>
  <si>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</si>
  <si>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</si>
  <si>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</si>
  <si>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</si>
  <si>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</si>
  <si>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</si>
  <si>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</si>
  <si>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</si>
  <si>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</si>
  <si>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</si>
  <si>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</si>
  <si>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</si>
  <si>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</si>
  <si>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</si>
  <si>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</si>
  <si>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</si>
  <si>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</si>
  <si>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</si>
  <si>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</si>
  <si>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</si>
  <si>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</si>
  <si>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</si>
  <si>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</si>
  <si>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</si>
  <si>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</si>
  <si>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</si>
  <si>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</si>
  <si>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</si>
  <si>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</si>
  <si>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</si>
  <si>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</si>
  <si>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</si>
  <si>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</si>
  <si>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</si>
  <si>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</si>
  <si>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</si>
  <si>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</si>
  <si>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</si>
  <si>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</si>
  <si>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</si>
  <si>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</si>
  <si>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</si>
  <si>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</si>
  <si>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</si>
  <si>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</si>
  <si>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</si>
  <si>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</si>
  <si>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</si>
  <si>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</si>
  <si>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</si>
  <si>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</si>
  <si>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</si>
  <si>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</si>
  <si>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</si>
  <si>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</si>
  <si>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</si>
  <si>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</si>
  <si>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</si>
  <si>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</si>
  <si>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</si>
  <si>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</si>
  <si>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</si>
  <si>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</si>
  <si>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</si>
  <si>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</si>
  <si>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</si>
  <si>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</si>
  <si>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</si>
  <si>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</si>
  <si>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</si>
  <si>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</si>
  <si>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</si>
  <si>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</si>
  <si>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</si>
  <si>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</si>
  <si>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</si>
  <si>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</si>
  <si>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</si>
  <si>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</si>
  <si>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</si>
  <si>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</si>
  <si>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</si>
  <si>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</si>
  <si>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</si>
  <si>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</si>
  <si>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</si>
  <si>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</si>
  <si>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</si>
  <si>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</si>
  <si>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</si>
  <si>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</si>
  <si>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</si>
  <si>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</si>
  <si>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</si>
  <si>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</si>
  <si>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</si>
  <si>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</si>
  <si>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</si>
  <si>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</si>
  <si>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</si>
  <si>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</si>
  <si>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</si>
  <si>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</si>
  <si>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</si>
  <si>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</si>
  <si>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</si>
  <si>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</si>
  <si>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</si>
  <si>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</si>
  <si>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</si>
  <si>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</si>
  <si>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</si>
  <si>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</si>
  <si>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</si>
  <si>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</si>
  <si>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</si>
  <si>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</si>
  <si>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</si>
  <si>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</si>
  <si>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</si>
  <si>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</si>
  <si>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</si>
  <si>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</si>
  <si>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</si>
  <si>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</si>
  <si>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</si>
  <si>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</si>
  <si>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</si>
  <si>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</si>
  <si>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</si>
  <si>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</si>
  <si>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</si>
  <si>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</si>
  <si>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</si>
  <si>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</si>
  <si>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</si>
  <si>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</si>
  <si>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</si>
  <si>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</si>
  <si>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</si>
  <si>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</si>
  <si>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</si>
  <si>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</si>
  <si>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</si>
  <si>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</si>
  <si>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</si>
  <si>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</si>
  <si>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</si>
  <si>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</si>
  <si>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</si>
  <si>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</si>
  <si>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</si>
  <si>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</si>
  <si>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</si>
  <si>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</si>
  <si>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</si>
  <si>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</si>
  <si>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</si>
  <si>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</si>
  <si>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</si>
  <si>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</si>
  <si>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</si>
  <si>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</si>
  <si>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</si>
  <si>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</si>
  <si>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</si>
  <si>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</si>
  <si>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</si>
  <si>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</si>
  <si>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</si>
  <si>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</si>
  <si>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</si>
  <si>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</si>
  <si>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</si>
  <si>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</si>
  <si>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</si>
  <si>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</si>
  <si>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</si>
  <si>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</si>
  <si>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</si>
  <si>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</si>
  <si>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</si>
  <si>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</si>
  <si>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</si>
  <si>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</si>
  <si>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</si>
  <si>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</si>
  <si>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</si>
  <si>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</si>
  <si>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</si>
  <si>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</si>
  <si>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</si>
  <si>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</si>
  <si>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</si>
  <si>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</si>
  <si>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</si>
  <si>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</si>
  <si>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</si>
  <si>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</si>
  <si>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</si>
  <si>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</si>
  <si>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</si>
  <si>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</si>
  <si>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</si>
  <si>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</si>
  <si>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</si>
  <si>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</si>
  <si>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</si>
  <si>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</si>
  <si>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</si>
  <si>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</si>
  <si>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</si>
  <si>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</si>
  <si>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</si>
  <si>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</si>
  <si>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</si>
  <si>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</si>
  <si>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</si>
  <si>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</si>
  <si>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</si>
  <si>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</si>
  <si>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</si>
  <si>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</si>
  <si>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</si>
  <si>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</si>
  <si>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</si>
  <si>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</si>
  <si>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</si>
  <si>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</si>
  <si>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</si>
  <si>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</si>
  <si>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</si>
  <si>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</si>
  <si>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</si>
  <si>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</si>
  <si>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</si>
  <si>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</si>
  <si>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</si>
  <si>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</si>
  <si>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</si>
  <si>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</si>
  <si>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</si>
  <si>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</si>
  <si>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</si>
  <si>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</si>
  <si>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</si>
  <si>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</si>
  <si>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</si>
  <si>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</si>
  <si>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</si>
  <si>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</si>
  <si>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</si>
  <si>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</si>
  <si>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</si>
  <si>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</si>
  <si>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</si>
  <si>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</si>
  <si>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</si>
  <si>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</si>
  <si>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</si>
  <si>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</si>
  <si>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</si>
  <si>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</si>
  <si>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</si>
  <si>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</si>
  <si>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</si>
  <si>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</si>
  <si>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</si>
  <si>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</si>
  <si>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</si>
  <si>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</si>
  <si>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</si>
  <si>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</si>
  <si>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</si>
  <si>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</si>
  <si>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</si>
  <si>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</si>
  <si>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</si>
  <si>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</si>
  <si>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</si>
  <si>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</si>
  <si>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</si>
  <si>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</si>
  <si>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</si>
  <si>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</si>
  <si>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</si>
  <si>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</si>
  <si>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</si>
  <si>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</si>
  <si>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</si>
  <si>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</si>
  <si>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</si>
  <si>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</si>
  <si>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</si>
  <si>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</si>
  <si>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</si>
  <si>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</si>
  <si>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</si>
  <si>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</si>
  <si>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</si>
  <si>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</si>
  <si>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</si>
  <si>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</si>
  <si>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</si>
  <si>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</si>
  <si>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</si>
  <si>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</si>
  <si>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</si>
  <si>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</si>
  <si>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</si>
  <si>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</si>
  <si>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</si>
  <si>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</si>
  <si>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</si>
  <si>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</si>
  <si>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</si>
  <si>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</si>
  <si>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</si>
  <si>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</si>
  <si>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</si>
  <si>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</si>
  <si>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</si>
  <si>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</si>
  <si>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</si>
  <si>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</si>
  <si>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</si>
  <si>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</si>
  <si>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</si>
  <si>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</si>
  <si>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</si>
  <si>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</si>
  <si>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</si>
  <si>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</si>
  <si>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</si>
  <si>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</si>
  <si>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</si>
  <si>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</si>
  <si>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</si>
  <si>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</si>
  <si>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</si>
  <si>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</si>
  <si>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</si>
  <si>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</si>
  <si>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</si>
  <si>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</si>
  <si>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</si>
  <si>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</si>
  <si>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</si>
  <si>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</si>
  <si>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</si>
  <si>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</si>
  <si>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</si>
  <si>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</si>
  <si>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</si>
  <si>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</si>
  <si>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</si>
  <si>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PCM-20251206-00000523</t>
  </si>
  <si>
    <t>Critical</t>
  </si>
  <si>
    <t xml:space="preserve">team on way need20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</si>
  <si>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</si>
  <si>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</si>
  <si>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</si>
  <si>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</si>
  <si>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</si>
  <si>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</si>
  <si>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</si>
  <si>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</si>
  <si>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</si>
  <si>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site is located inside Aramco and access not available</t>
  </si>
  <si>
    <t>PCM-20251206-00000586</t>
  </si>
  <si>
    <t>PCM-20251206-00000573</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</si>
  <si>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</si>
  <si>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</si>
  <si>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</si>
  <si>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</si>
  <si>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</si>
  <si>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</si>
  <si>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</si>
  <si>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</si>
  <si>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</si>
  <si>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</si>
  <si>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</si>
  <si>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</si>
  <si>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PCM-20251206-00000545</t>
  </si>
  <si>
    <t>EM Team on the way ETA: 50 Mins</t>
  </si>
  <si>
    <t>PCM-20251206-00000642</t>
  </si>
  <si>
    <t>EM Team at site TS</t>
  </si>
  <si>
    <t>PCM-20251206-00000439</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</si>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</sst>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9" dataDxfId="28" headerRowBorderDxfId="26" tableBorderDxfId="27">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3" totalsRowShown="0" headerRowDxfId="13" tableBorderDxfId="12">
  <autoFilter ref="A1:L41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tabSelected="1" workbookViewId="0">
      <selection activeCell="K7" sqref="K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334.47412893518776</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15465</v>
      </c>
      <c r="E3" s="124" t="s">
        <v>39109</v>
      </c>
      <c r="F3" s="123">
        <v>45997.368055555555</v>
      </c>
      <c r="G3" s="122">
        <f ca="1">IFERROR(NOW()-F3,"-")</f>
        <v>5.4499305559147615E-2</v>
      </c>
      <c r="H3" s="123">
        <v>45997.363668981481</v>
      </c>
      <c r="I3" s="125" t="str">
        <f>IFERROR(VLOOKUP(D3,DB!A:F,6,0),"")</f>
        <v>SCECO</v>
      </c>
      <c r="J3" s="125" t="str">
        <f>IFERROR(VLOOKUP(D3,DB!A:G,7,0),"")</f>
        <v>Good+Vandalized</v>
      </c>
      <c r="K3" s="121" t="s">
        <v>39110</v>
      </c>
      <c r="L3" s="120" t="str">
        <f>IFERROR(VLOOKUP(D3,DB!A:I,9,0),"")</f>
        <v>Latis</v>
      </c>
    </row>
    <row r="4" spans="1:15" ht="15" customHeight="1">
      <c r="A4" s="126"/>
      <c r="B4" s="125" t="str">
        <f>IFERROR(VLOOKUP(D4,DB!A:K,11,0),"")</f>
        <v/>
      </c>
      <c r="C4" s="125"/>
      <c r="D4" s="56"/>
      <c r="E4" s="124"/>
      <c r="F4" s="123"/>
      <c r="G4" s="122">
        <f ca="1">IFERROR(NOW()-F4,"-")</f>
        <v>45997.422554861114</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45997.422554861114</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45997.422554861114</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45997.422554861114</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45997.422554861114</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45997.422554861114</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45997.422554861114</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45997.422554861114</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45997.422554861114</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45997.422554861114</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45997.422554861114</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45997.422554861114</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45997.422554861114</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45997.422554861114</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45997.422554861114</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45997.422554861114</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45997.422554861114</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45997.422554861114</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45997.422554861114</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45997.422554861114</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45997.422554861114</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45997.422554861114</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45997.422554861114</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45997.422554861114</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45997.422554861114</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45997.422554861114</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45997.422554861114</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45997.422554861114</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45997.422554861114</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45997.422554861114</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45997.422554861114</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45997.422554861114</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45997.422554861114</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45997.422554861114</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45997.422554861114</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45997.422554861114</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45997.422554861114</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45997.422554861114</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45997.422554861114</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45997.422554861114</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45997.422554861114</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45997.422554861114</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45997.422554861114</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45997.422554861114</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45997.422554861114</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45997.422554861114</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45997.422554861114</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45997.422554861114</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45997.422554861114</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45997.422554861114</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45997.422554861114</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45997.422554861114</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45997.422554861114</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45997.422554861114</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45997.422554861114</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45997.422554861114</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45997.422554861114</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45997.422554861114</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45997.422554861114</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45997.422554861114</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45997.422554861114</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45997.422554861114</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45997.422554861114</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45997.422554861114</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45997.422554861114</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45997.422554861114</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45997.422554861114</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45997.422554861114</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45997.422554861114</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45997.422554861114</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45997.422554861114</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45997.422554861114</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45997.422554861114</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45997.422554861114</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45997.422554861114</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45997.422554861114</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45997.422554861114</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45997.422554861114</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45997.422554861114</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45997.422554861114</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45997.422554861114</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45997.422554861114</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45997.422554861114</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45997.422554861114</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45997.422554861114</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45997.422554861114</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45997.422554861114</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45997.422554861114</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45997.422554861114</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45997.422554861114</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45997.422554861114</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45997.422554861114</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45997.422554861114</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45997.422554861114</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45997.422554861114</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45997.422554861114</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45997.422554861114</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45997.422554861114</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45997.422554861114</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45997.422554861114</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45997.422554861114</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45997.422554861114</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45997.422554861114</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45997.422554861114</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45997.422554861114</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45997.422554861114</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45997.422554861114</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45997.422554861114</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45997.422554861114</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45997.422554861114</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45997.422554861114</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45997.422554861114</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45997.422554861114</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45997.422554861114</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45997.422554861114</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45997.422554861114</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45997.422554861114</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45997.422554861114</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45997.422554861114</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45997.422554861114</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45997.422554861114</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45997.422554861114</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45997.422554861114</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45997.422554861114</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45997.422554861114</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45997.422554861114</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45997.422554861114</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45997.422554861114</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45997.422554861114</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45997.422554861114</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45997.422554861114</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45997.422554861114</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45997.422554861114</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45997.422554861114</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45997.422554861114</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45997.422554861114</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45997.422554861114</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45997.422554861114</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45997.422554861114</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45997.422554861114</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45997.422554861114</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45997.422554861114</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45997.422554861114</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45997.422554861114</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45997.422554861114</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45997.422554861114</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45997.422554861114</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45997.422554861114</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45997.422554861114</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45997.422554861114</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45997.422554861114</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45997.422554861114</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45997.422554861114</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45997.422554861114</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45997.422554861114</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45997.422554861114</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45997.422554861114</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45997.422554861114</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45997.422554861114</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45997.422554861114</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45997.422554861114</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45997.422554861114</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45997.422554861114</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45997.422554861114</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45997.422554861114</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45997.422554861114</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45997.422554861114</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45997.422554861114</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45997.422554861114</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45997.422554861114</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45997.422554861114</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45997.422554861114</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45997.422554861114</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45997.422554861114</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45997.422554861114</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45997.422554861114</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45997.422554861114</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45997.422554861114</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45997.422554861114</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45997.422554861114</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45997.422554861114</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45997.422554861114</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45997.422554861114</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45997.422554861114</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45997.422554861114</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45997.422554861114</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45997.422554861114</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45997.422554861114</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45997.422554861114</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45997.422554861114</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45997.422554861114</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45997.422554861114</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45997.422554861114</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B3CF7A6B-61FA-4EED-99F9-347E3AE474ED}"/>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172.42271689815243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13.035135879632435</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22828</v>
      </c>
      <c r="E5" s="97" t="s">
        <v>39119</v>
      </c>
      <c r="F5" s="98">
        <v>45997.356099537035</v>
      </c>
      <c r="G5" s="99">
        <f ca="1">IFERROR(NOW()-F5,"-")</f>
        <v>6.6455324078560807E-2</v>
      </c>
      <c r="H5" s="98">
        <v>45997.339432870373</v>
      </c>
      <c r="I5" s="18" t="str">
        <f>IFERROR(VLOOKUP(D5,DB!A:F,6,0),"")</f>
        <v>SCECO</v>
      </c>
      <c r="J5" s="18" t="str">
        <f>IFERROR(VLOOKUP(D5,DB!A:G,7,0),"")</f>
        <v>Dead</v>
      </c>
      <c r="K5" s="19" t="s">
        <v>39120</v>
      </c>
      <c r="L5" s="18" t="str">
        <f>IFERROR(VLOOKUP(D5,DB!A:I,9,0),"")</f>
        <v>Latis</v>
      </c>
    </row>
    <row r="6" spans="1:12" ht="31.5" customHeight="1">
      <c r="A6" s="96" t="s">
        <v>39121</v>
      </c>
      <c r="B6" s="18" t="str">
        <f>IFERROR(VLOOKUP(D6,DB!A:K,11,0),"")</f>
        <v>R2</v>
      </c>
      <c r="C6" s="18">
        <v>1</v>
      </c>
      <c r="D6" s="58" t="s">
        <v>9976</v>
      </c>
      <c r="E6" s="97" t="s">
        <v>39119</v>
      </c>
      <c r="F6" s="98">
        <v>45997.395358796297</v>
      </c>
      <c r="G6" s="99">
        <f ca="1">IFERROR(NOW()-F6,"-")</f>
        <v>2.7196064816962462E-2</v>
      </c>
      <c r="H6" s="155">
        <v>45997.389201388891</v>
      </c>
      <c r="I6" s="18" t="str">
        <f>IFERROR(VLOOKUP(D6,DB!A:F,6,0),"")</f>
        <v>SCECO</v>
      </c>
      <c r="J6" s="18" t="str">
        <f>IFERROR(VLOOKUP(D6,DB!A:G,7,0),"")</f>
        <v>Good</v>
      </c>
      <c r="K6" s="19"/>
      <c r="L6" s="18" t="str">
        <f>IFERROR(VLOOKUP(D6,DB!A:I,9,0),"")</f>
        <v>Latis</v>
      </c>
    </row>
    <row r="7" spans="1:12" ht="31.5" customHeight="1">
      <c r="A7" s="96" t="s">
        <v>39122</v>
      </c>
      <c r="B7" s="18" t="str">
        <f>IFERROR(VLOOKUP(D7,DB!A:K,11,0),"")</f>
        <v>R2</v>
      </c>
      <c r="C7" s="18">
        <v>1</v>
      </c>
      <c r="D7" s="18" t="s">
        <v>22241</v>
      </c>
      <c r="E7" s="81" t="s">
        <v>39119</v>
      </c>
      <c r="F7" s="98">
        <v>45997.388298611113</v>
      </c>
      <c r="G7" s="99">
        <f ca="1">IFERROR(NOW()-F7,"-")</f>
        <v>3.425625000090804E-2</v>
      </c>
      <c r="H7" s="98">
        <v>45997.358344907407</v>
      </c>
      <c r="I7" s="18" t="str">
        <f>IFERROR(VLOOKUP(D7,DB!A:F,6,0),"")</f>
        <v>Power cube</v>
      </c>
      <c r="J7" s="18" t="str">
        <f>IFERROR(VLOOKUP(D7,DB!A:G,7,0),"")</f>
        <v>In progress+No BB Design</v>
      </c>
      <c r="K7" s="19"/>
      <c r="L7" s="18" t="str">
        <f>IFERROR(VLOOKUP(D7,DB!A:I,9,0),"")</f>
        <v>Latis</v>
      </c>
    </row>
    <row r="8" spans="1:12" ht="31.5" customHeight="1">
      <c r="A8" s="96"/>
      <c r="B8" s="18" t="str">
        <f>IFERROR(VLOOKUP(D8,DB!A:K,11,0),"")</f>
        <v/>
      </c>
      <c r="C8" s="18"/>
      <c r="D8" s="18"/>
      <c r="E8" s="18"/>
      <c r="F8" s="98"/>
      <c r="G8" s="99">
        <f ca="1">IFERROR(NOW()-F8,"-")</f>
        <v>45997.422554861114</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45997.422554861114</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45997.422554861114</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45997.422554861114</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45997.422554861114</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45997.422554861114</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45997.422554861114</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45997.422554861114</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45997.422554861114</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45997.422554861114</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45997.422554861114</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45997.422554861114</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45997.422554861114</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45997.422554861114</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45997.422554861114</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45997.422554861114</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45997.422554861114</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45997.422554861114</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45997.422554861114</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45997.422554861114</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45997.422554861114</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45997.422554861114</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45997.422554861114</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45997.422554861114</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45997.422554861114</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45997.422554861114</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45997.422554861114</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45997.422554861114</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45997.422554861114</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45997.422554861114</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45997.422554861114</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45997.422554861114</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45997.422554861114</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45997.422554861114</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45997.422554861114</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45997.422554861114</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45997.422554861114</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45997.422554861114</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45997.422554861114</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45997.422554861114</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45997.422554861114</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45997.422554861114</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45997.422554861114</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45997.422554861114</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45997.422554861114</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45997.422554861114</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45997.422554861114</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45997.422554861114</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45997.422554861114</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45997.422554861114</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45997.422554861114</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45997.422554861114</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45997.422554861114</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45997.422554861114</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45997.422554861114</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45997.422554861114</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45997.422554861114</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45997.422554861114</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45997.422554861114</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45997.422554861114</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45997.422554861114</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45997.422554861114</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45997.422554861114</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45997.422554861114</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45997.422554861114</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45997.422554861114</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45997.422554861114</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45997.422554861114</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45997.422554861114</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45997.422554861114</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45997.422554861114</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45997.422554861114</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45997.422554861114</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45997.422554861114</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45997.422554861114</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45997.422554861114</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45997.422554861114</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45997.422554861114</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45997.422554861114</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45997.422554861114</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45997.422554861114</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45997.422554861114</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45997.422554861114</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45997.422554861114</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45997.422554861114</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45997.422554861114</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45997.422554861114</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45997.422554861114</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45997.422554861114</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45997.422554861114</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45997.422554861114</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45997.422554861114</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45997.422554861114</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45997.422554861114</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45997.422554861114</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45997.422554861114</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45997.422554861114</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45997.422554861114</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45997.422554861114</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45997.422554861114</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45997.422554861114</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45997.422554861114</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45997.422554861114</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45997.422554861114</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45997.422554861114</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45997.422554861114</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45997.422554861114</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45997.422554861114</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45997.422554861114</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45997.422554861114</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45997.422554861114</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45997.422554861114</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45997.422554861114</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45997.422554861114</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45997.422554861114</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45997.422554861114</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45997.422554861114</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45997.422554861114</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45997.422554861114</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45997.422554861114</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45997.422554861114</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45997.422554861114</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45997.422554861114</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45997.422554861114</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45997.422554861114</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45997.422554861114</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45997.422554861114</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45997.422554861114</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45997.422554861114</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45997.422554861114</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45997.422554861114</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45997.422554861114</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45997.422554861114</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45997.422554861114</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45997.422554861114</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45997.422554861114</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45997.422554861114</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45997.422554861114</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45997.422554861114</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45997.422554861114</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45997.422554861114</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45997.422554861114</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45997.422554861114</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45997.422554861114</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45997.422554861114</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45997.422554861114</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45997.422554861114</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45997.422554861114</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45997.422554861114</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45997.422554861114</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45997.422554861114</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45997.422554861114</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45997.422554861114</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45997.422554861114</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45997.422554861114</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45997.422554861114</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45997.422554861114</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45997.422554861114</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45997.422554861114</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45997.422554861114</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45997.422554861114</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45997.422554861114</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45997.422554861114</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45997.422554861114</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45997.422554861114</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45997.422554861114</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45997.422554861114</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45997.422554861114</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45997.422554861114</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45997.422554861114</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45997.422554861114</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45997.422554861114</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45997.422554861114</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45997.422554861114</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45997.422554861114</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45997.422554861114</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45997.422554861114</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45997.422554861114</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45997.422554861114</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45997.422554861114</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45997.422554861114</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45997.422554861114</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45997.422554861114</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45997.422554861114</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45997.422554861114</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45997.422554861114</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45997.422554861114</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45997.422554861114</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45997.422554861114</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45997.422554861114</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45997.422554861114</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45997.422554861114</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45997.422554861114</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45997.422554861114</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45997.422554861114</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45997.422554861114</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45997.422554861114</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45997.422554861114</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45997.422554861114</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45997.422554861114</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45997.422554861114</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45997.422554861114</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45997.422554861114</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45997.422554861114</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45997.422554861114</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45997.422554861114</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45997.422554861114</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45997.422554861114</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45997.422554861114</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45997.422554861114</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45997.422554861114</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45997.422554861114</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45997.422554861114</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45997.422554861114</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45997.422554861114</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45997.422554861114</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45997.422554861114</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45997.422554861114</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45997.422554861114</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45997.422554861114</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45997.422554861114</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45997.422554861114</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45997.422554861114</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45997.422554861114</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45997.422554861114</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45997.422554861114</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45997.422554861114</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45997.422554861114</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45997.422554861114</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45997.422554861114</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45997.422554861114</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45997.422554861114</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45997.422554861114</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45997.422554861114</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45997.422554861114</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45997.422554861114</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45997.422554861114</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45997.422554861114</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45997.422554861114</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45997.422554861114</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45997.422554861114</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45997.422554861114</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45997.422554861114</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45997.422554861114</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45997.422554861114</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45997.422554861114</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45997.422554861114</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45997.422554861114</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45997.422554861114</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45997.422554861114</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45997.422554861114</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45997.422554861114</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45997.422554861114</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45997.422554861114</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45997.422554861114</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45997.422554861114</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45997.422554861114</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45997.422554861114</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45997.422554861114</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45997.422554861114</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45997.422554861114</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45997.422554861114</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45997.422554861114</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45997.422554861114</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45997.422554861114</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45997.422554861114</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45997.422554861114</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45997.422554861114</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45997.422554861114</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45997.422554861114</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45997.422554861114</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45997.422554861114</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45997.422554861114</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45997.422554861114</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45997.422554861114</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45997.422554861114</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45997.422554861114</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45997.422554861114</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45997.422554861114</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45997.422554861114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45997.422554861114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45997.422554861114</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45997.422554861114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45997.422554861114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45997.422554861114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45997.422554861114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45997.422554861114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45997.422554861114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45997.422554861114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45997.422554861114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45997.422554861114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45997.422554861114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45997.422554861114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45997.422554861114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45997.422554861114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45997.422554861114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45997.422554861114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45997.422554861114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45997.422554861114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45997.422554861114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45997.422554861114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45997.422554861114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45997.422554861114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45997.422554861114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45997.422554861114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45997.422554861114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45997.422554861114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45997.422554861114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45997.422554861114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45997.422554861114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45997.422554861114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45997.422554861114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45997.422554861114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45997.422554861114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45997.422554861114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45997.422554861114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45997.422554861114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45997.422554861114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45997.422554861114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45997.422554861114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45997.422554861114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45997.422554861114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45997.422554861114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45997.422554861114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45997.422554861114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45997.422554861114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45997.422554861114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45997.422554861114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45997.422554861114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45997.422554861114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45997.422554861114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45997.422554861114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45997.422554861114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45997.422554861114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45997.422554861114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45997.422554861114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45997.422554861114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45997.422554861114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45997.422554861114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45997.422554861114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45997.422554861114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45997.422554861114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45997.422554861114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45997.422554861114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45997.422554861114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45997.422554861114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45997.422554861114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45997.422554861114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45997.422554861114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45997.422554861114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45997.422554861114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45997.422554861114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45997.422554861114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45997.422554861114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45997.422554861114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45997.422554861114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45997.422554861114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45997.422554861114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45997.422554861114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45997.422554861114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45997.422554861114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45997.422554861114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45997.422554861114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45997.422554861114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45997.422554861114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45997.422554861114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45997.422554861114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45997.422554861114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45997.422554861114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45997.422554861114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45997.422554861114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45997.422554861114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45997.422554861114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45997.422554861114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45997.422554861114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45997.422554861114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45997.422554861114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45997.422554861114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45997.422554861114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45997.422554861114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45997.422554861114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45997.422554861114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45997.422554861114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45997.422554861114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45997.422554861114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45997.422554861114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45997.422554861114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45997.422554861114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45997.422554861114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45997.422554861114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45997.422554861114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45997.422554861114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45997.422554861114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45997.422554861114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45997.422554861114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45997.422554861114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45997.422554861114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45997.422554861114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45997.422554861114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45997.422554861114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45997.422554861114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45997.422554861114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45997.422554861114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45997.422554861114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45997.422554861114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45997.422554861114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45997.422554861114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45997.422554861114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45997.422554861114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45997.422554861114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45997.422554861114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45997.422554861114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45997.422554861114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45997.422554861114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45997.422554861114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45997.422554861114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45997.422554861114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45997.422554861114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45997.422554861114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45997.422554861114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45997.422554861114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45997.422554861114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45997.422554861114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45997.422554861114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45997.422554861114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45997.422554861114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45997.422554861114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45997.422554861114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45997.422554861114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45997.422554861114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45997.422554861114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45997.422554861114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45997.422554861114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45997.422554861114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45997.422554861114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45997.422554861114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45997.422554861114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45997.422554861114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45997.422554861114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45997.422554861114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45997.422554861114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45997.422554861114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45997.422554861114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45997.422554861114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45997.422554861114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45997.422554861114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45997.422554861114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45997.422554861114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45997.422554861114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45997.422554861114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45997.422554861114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45997.422554861114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45997.422554861114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45997.422554861114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45997.422554861114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45997.422554861114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45997.422554861114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45997.422554861114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45997.422554861114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45997.422554861114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45997.422554861114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45997.422554861114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45997.422554861114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45997.422554861114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45997.422554861114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45997.422554861114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45997.422554861114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45997.422554861114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45997.422554861114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45997.422554861114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45997.422554861114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45997.422554861114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45997.422554861114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45997.422554861114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45997.422554861114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45997.422554861114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45997.422554861114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45997.422554861114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45997.422554861114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45997.422554861114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45997.422554861114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45997.422554861114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45997.422554861114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45997.422554861114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45997.422554861114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45997.422554861114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45997.422554861114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45997.422554861114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45997.422554861114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45997.422554861114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45997.422554861114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45997.422554861114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45997.422554861114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45997.422554861114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45997.422554861114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45997.422554861114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45997.422554861114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45997.422554861114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45997.422554861114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45997.422554861114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45997.422554861114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45997.422554861114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45997.422554861114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45997.422554861114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45997.422554861114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45997.422554861114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45997.422554861114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45997.422554861114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45997.422554861114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45997.422554861114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45997.422554861114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45997.422554861114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45997.422554861114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45997.422554861114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45997.422554861114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45997.422554861114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45997.422554861114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45997.422554861114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45997.422554861114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45997.422554861114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45997.422554861114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45997.422554861114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45997.422554861114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45997.422554861114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45997.422554861114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45997.422554861114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45997.422554861114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45997.422554861114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45997.422554861114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45997.422554861114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45997.422554861114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45997.422554861114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45997.422554861114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45997.422554861114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45997.422554861114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45997.422554861114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45997.422554861114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45997.422554861114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45997.422554861114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45997.422554861114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45997.422554861114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45997.422554861114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45997.422554861114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45997.422554861114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45997.422554861114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45997.422554861114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45997.422554861114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45997.422554861114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45997.422554861114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45997.422554861114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45997.422554861114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45997.422554861114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45997.422554861114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45997.422554861114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45997.422554861114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45997.422554861114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45997.422554861114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45997.422554861114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45997.422554861114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45997.422554861114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45997.422554861114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45997.422554861114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45997.422554861114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45997.422554861114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45997.422554861114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45997.422554861114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45997.422554861114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45997.422554861114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45997.422554861114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45997.422554861114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45997.422554861114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45997.422554861114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45997.422554861114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45997.422554861114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45997.422554861114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45997.422554861114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45997.422554861114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45997.422554861114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45997.422554861114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45997.422554861114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45997.422554861114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45997.422554861114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45997.422554861114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45997.422554861114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45997.422554861114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45997.422554861114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45997.422554861114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45997.422554861114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45997.422554861114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45997.422554861114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45997.422554861114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45997.422554861114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45997.422554861114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45997.422554861114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45997.422554861114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45997.422554861114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45997.422554861114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45997.422554861114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45997.422554861114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45997.422554861114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45997.422554861114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45997.422554861114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45997.422554861114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45997.422554861114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45997.422554861114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45997.422554861114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45997.422554861114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45997.422554861114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45997.422554861114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45997.422554861114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45997.422554861114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45997.422554861114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45997.422554861114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45997.422554861114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45997.422554861114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45997.422554861114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45997.422554861114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45997.422554861114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45997.422554861114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45997.422554861114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45997.422554861114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45997.422554861114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45997.422554861114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45997.422554861114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45997.422554861114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45997.422554861114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45997.422554861114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45997.422554861114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45997.422554861114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45997.422554861114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45997.422554861114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45997.422554861114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45997.422554861114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45997.422554861114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45997.422554861114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45997.422554861114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45997.422554861114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45997.422554861114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45997.422554861114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45997.422554861114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45997.422554861114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45997.422554861114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45997.422554861114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45997.422554861114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45997.422554861114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45997.422554861114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45997.422554861114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45997.422554861114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45997.422554861114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45997.422554861114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45997.422554861114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45997.422554861114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45997.422554861114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45997.422554861114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45997.422554861114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45997.422554861114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45997.422554861114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45997.422554861114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45997.422554861114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45997.422554861114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45997.422554861114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45997.422554861114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45997.422554861114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45997.422554861114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45997.422554861114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45997.422554861114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45997.422554861114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45997.422554861114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45997.422554861114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45997.422554861114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45997.422554861114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45997.422554861114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45997.422554861114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45997.422554861114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45997.422554861114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45997.422554861114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45997.422554861114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45997.422554861114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45997.422554861114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45997.422554861114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45997.422554861114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45997.422554861114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45997.422554861114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45997.422554861114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45997.422554861114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45997.422554861114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45997.422554861114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45997.422554861114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45997.422554861114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45997.422554861114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45997.422554861114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45997.422554861114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45997.422554861114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45997.422554861114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45997.422554861114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45997.422554861114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45997.422554861114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45997.422554861114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45997.422554861114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45997.422554861114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45997.422554861114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45997.422554861114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45997.422554861114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45997.422554861114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45997.422554861114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45997.422554861114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45997.422554861114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45997.422554861114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45997.422554861114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45997.422554861114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45997.422554861114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45997.422554861114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45997.422554861114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45997.422554861114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45997.422554861114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45997.422554861114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45997.422554861114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45997.422554861114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45997.422554861114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45997.422554861114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45997.422554861114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45997.422554861114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45997.422554861114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45997.422554861114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45997.422554861114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45997.422554861114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45997.422554861114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45997.422554861114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45997.422554861114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45997.422554861114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45997.422554861114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45997.422554861114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45997.422554861114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45997.422554861114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45997.422554861114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45997.422554861114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45997.422554861114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45997.422554861114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45997.422554861114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45997.422554861114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45997.422554861114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45997.422554861114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45997.422554861114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45997.422554861114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45997.422554861114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45997.422554861114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45997.422554861114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45997.422554861114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45997.422554861114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45997.422554861114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45997.422554861114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45997.422554861114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45997.422554861114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45997.422554861114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45997.422554861114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45997.422554861114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45997.422554861114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45997.422554861114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45997.422554861114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45997.422554861114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45997.422554861114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45997.422554861114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45997.422554861114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45997.422554861114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45997.422554861114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45997.422554861114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45997.422554861114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45997.422554861114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45997.422554861114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45997.422554861114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45997.422554861114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45997.422554861114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45997.422554861114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45997.422554861114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45997.422554861114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45997.422554861114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45997.422554861114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45997.422554861114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45997.422554861114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45997.422554861114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45997.422554861114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45997.422554861114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45997.422554861114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45997.422554861114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45997.422554861114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45997.422554861114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45997.422554861114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45997.422554861114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45997.422554861114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45997.422554861114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45997.422554861114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45997.422554861114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45997.422554861114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45997.422554861114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45997.422554861114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45997.422554861114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45997.422554861114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45997.422554861114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45997.422554861114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45997.422554861114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45997.422554861114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45997.422554861114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45997.422554861114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45997.422554861114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45997.422554861114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45997.422554861114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45997.422554861114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45997.422554861114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45997.422554861114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45997.422554861114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45997.422554861114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45997.422554861114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45997.422554861114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45997.422554861114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45997.422554861114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45997.422554861114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45997.422554861114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45997.422554861114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45997.422554861114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45997.422554861114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45997.422554861114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45997.422554861114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45997.422554861114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45997.422554861114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45997.422554861114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45997.422554861114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45997.422554861114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45997.422554861114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45997.422554861114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45997.422554861114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45997.422554861114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45997.422554861114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45997.422554861114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45997.422554861114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45997.422554861114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45997.422554861114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45997.422554861114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45997.422554861114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45997.422554861114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45997.422554861114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45997.422554861114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45997.422554861114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45997.422554861114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45997.422554861114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45997.422554861114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45997.422554861114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45997.422554861114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45997.422554861114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45997.422554861114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45997.422554861114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45997.422554861114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45997.422554861114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45997.422554861114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45997.422554861114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45997.422554861114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45997.422554861114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45997.422554861114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45997.422554861114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45997.422554861114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45997.422554861114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45997.422554861114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45997.422554861114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45997.422554861114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45997.422554861114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45997.422554861114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45997.422554861114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45997.422554861114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45997.422554861114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45997.422554861114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45997.422554861114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45997.422554861114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45997.422554861114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45997.422554861114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45997.422554861114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45997.422554861114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45997.422554861114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45997.422554861114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45997.422554861114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45997.422554861114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45997.422554861114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45997.422554861114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45997.422554861114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45997.422554861114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45997.422554861114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45997.422554861114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45997.422554861114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45997.422554861114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45997.422554861114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45997.422554861114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45997.422554861114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45997.422554861114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45997.422554861114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45997.422554861114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45997.422554861114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45997.422554861114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45997.422554861114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45997.422554861114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45997.422554861114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45997.422554861114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45997.422554861114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45997.422554861114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45997.422554861114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45997.422554861114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45997.422554861114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45997.422554861114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45997.422554861114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45997.422554861114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45997.422554861114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45997.422554861114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45997.422554861114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45997.422554861114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45997.422554861114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45997.422554861114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45997.422554861114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45997.422554861114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45997.422554861114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45997.422554861114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45997.422554861114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45997.422554861114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45997.422554861114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45997.422554861114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45997.422554861114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45997.422554861114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45997.422554861114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45997.422554861114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45997.422554861114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45997.422554861114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45997.422554861114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45997.422554861114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45997.422554861114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45997.422554861114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45997.422554861114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45997.422554861114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45997.422554861114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45997.422554861114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45997.422554861114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45997.422554861114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45997.422554861114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45997.422554861114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45997.422554861114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45997.422554861114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45997.422554861114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45997.422554861114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45997.422554861114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45997.422554861114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45997.422554861114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45997.422554861114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45997.422554861114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45997.422554861114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45997.422554861114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45997.422554861114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45997.422554861114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45997.422554861114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45997.422554861114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45997.422554861114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45997.422554861114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45997.422554861114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45997.422554861114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45997.422554861114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45997.422554861114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45997.422554861114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45997.422554861114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45997.422554861114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45997.422554861114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45997.422554861114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45997.422554861114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45997.422554861114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45997.422554861114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45997.422554861114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45997.422554861114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45997.422554861114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45997.422554861114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45997.422554861114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45997.422554861114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45997.422554861114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45997.422554861114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45997.422554861114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45997.422554861114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45997.422554861114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45997.422554861114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45997.422554861114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45997.422554861114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45997.422554861114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45997.422554861114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45997.422554861114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45997.422554861114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45997.422554861114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45997.422554861114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45997.422554861114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45997.422554861114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45997.422554861114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45997.422554861114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45997.422554861114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45997.422554861114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45997.422554861114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45997.422554861114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45997.422554861114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45997.422554861114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45997.422554861114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45997.422554861114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45997.422554861114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45997.422554861114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45997.422554861114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45997.422554861114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45997.422554861114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45997.422554861114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45997.422554861114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45997.422554861114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45997.422554861114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45997.422554861114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45997.422554861114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45997.422554861114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45997.422554861114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45997.422554861114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45997.422554861114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45997.422554861114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45997.422554861114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45997.422554861114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45997.422554861114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45997.422554861114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45997.422554861114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45997.422554861114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45997.422554861114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45997.422554861114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45997.422554861114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45997.422554861114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45997.422554861114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45997.422554861114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45997.422554861114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45997.422554861114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45997.422554861114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45997.422554861114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45997.422554861114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45997.422554861114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45997.422554861114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45997.422554861114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45997.422554861114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45997.422554861114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45997.422554861114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45997.422554861114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45997.422554861114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45997.422554861114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45997.422554861114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45997.422554861114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45997.422554861114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45997.422554861114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45997.422554861114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45997.422554861114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45997.422554861114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45997.422554861114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45997.422554861114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45997.422554861114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45997.422554861114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45997.422554861114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45997.422554861114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45997.422554861114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45997.422554861114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45997.422554861114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45997.422554861114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45997.422554861114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45997.422554861114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45997.422554861114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45997.422554861114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45997.422554861114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45997.422554861114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45997.422554861114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45997.422554861114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45997.422554861114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45997.422554861114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45997.422554861114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45997.422554861114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45997.422554861114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45997.422554861114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45997.422554861114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45997.422554861114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45997.422554861114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45997.422554861114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45997.422554861114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45997.422554861114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45997.422554861114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45997.422554861114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45997.422554861114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45997.422554861114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45997.422554861114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45997.422554861114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45997.422554861114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45997.422554861114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45997.422554861114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45997.422554861114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45997.422554861114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45997.422554861114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45997.422554861114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45997.422554861114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45997.422554861114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45997.422554861114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45997.422554861114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45997.422554861114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45997.422554861114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45997.422554861114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45997.422554861114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45997.422554861114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45997.422554861114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45997.422554861114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45997.422554861114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45997.422554861114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45997.422554861114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45997.422554861114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45997.422554861114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45997.422554861114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45997.422554861114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45997.422554861114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45997.422554861114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45997.422554861114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45997.422554861114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45997.422554861114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45997.422554861114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45997.422554861114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45997.422554861114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45997.422554861114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45997.422554861114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45997.422554861114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45997.422554861114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45997.422554861114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45997.422554861114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45997.422554861114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45997.422554861114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45997.422554861114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45997.422554861114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45997.422554861114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45997.422554861114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45997.422554861114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45997.422554861114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45997.422554861114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45997.422554861114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45997.422554861114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45997.422554861114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45997.422554861114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45997.422554861114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45997.422554861114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45997.422554861114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45997.422554861114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45997.422554861114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45997.422554861114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45997.422554861114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45997.422554861114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45997.422554861114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45997.422554861114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45997.422554861114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45997.422554861114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45997.422554861114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45997.422554861114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45997.422554861114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45997.422554861114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45997.422554861114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45997.422554861114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45997.422554861114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45997.422554861114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45997.422554861114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45997.422554861114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45997.422554861114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45997.422554861114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45997.422554861114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45997.422554861114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45997.422554861114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45997.422554861114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45997.422554861114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45997.422554861114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45997.422554861114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45997.422554861114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45997.422554861114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45997.422554861114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45997.422554861114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45997.422554861114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45997.422554861114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45997.422554861114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45997.422554861114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45997.422554861114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45997.422554861114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45997.422554861114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45997.422554861114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45997.422554861114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45997.422554861114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45997.422554861114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45997.422554861114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45997.422554861114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45997.422554861114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45997.422554861114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45997.422554861114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45997.422554861114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45997.422554861114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45997.422554861114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45997.422554861114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45997.422554861114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45997.422554861114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45997.422554861114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45997.422554861114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45997.422554861114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45997.422554861114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45997.422554861114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45997.422554861114</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293.9418372685177</v>
      </c>
      <c r="H2" s="91">
        <v>45703.474768518521</v>
      </c>
      <c r="I2" s="91" t="str">
        <f>IFERROR(VLOOKUP(D2,DB!A:F,6,0),"")</f>
        <v>SCECO</v>
      </c>
      <c r="J2" s="91" t="str">
        <f>IFERROR(VLOOKUP(D2,DB!A:G,7,0),"")</f>
        <v>Dead</v>
      </c>
      <c r="K2" s="93" t="s">
        <v>39124</v>
      </c>
      <c r="L2" s="87" t="str">
        <f>IFERROR(VLOOKUP(D2,DB!A:I,9,0),"")</f>
        <v>Latis</v>
      </c>
    </row>
    <row r="3" spans="1:16" ht="15" customHeight="1">
      <c r="A3" s="108"/>
      <c r="B3" s="108" t="str">
        <f>IFERROR(VLOOKUP(D3,DB!A:K,11,0),"")</f>
        <v/>
      </c>
      <c r="C3" s="89"/>
      <c r="D3" s="87"/>
      <c r="E3" s="90"/>
      <c r="F3" s="91"/>
      <c r="G3" s="92">
        <f t="shared" ref="G3:G66" ca="1" si="0">IFERROR(NOW()-F3,"")</f>
        <v>45997.422554861114</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45997.422554861114</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45997.422554861114</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45997.422554861114</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45997.422554861114</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45997.422554861114</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45997.422554861114</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45997.422554861114</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45997.422554861114</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45997.422554861114</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45997.422554861114</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45997.422554861114</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45997.422554861114</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0"/>
        <v>45997.422554861114</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0"/>
        <v>45997.422554861114</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0"/>
        <v>45997.422554861114</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0"/>
        <v>45997.422554861114</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0"/>
        <v>45997.422554861114</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0"/>
        <v>45997.422554861114</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0"/>
        <v>45997.422554861114</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0"/>
        <v>45997.422554861114</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0"/>
        <v>45997.422554861114</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0"/>
        <v>45997.422554861114</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0"/>
        <v>45997.422554861114</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0"/>
        <v>45997.422554861114</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0"/>
        <v>45997.422554861114</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0"/>
        <v>45997.422554861114</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0"/>
        <v>45997.422554861114</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0"/>
        <v>45997.422554861114</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0"/>
        <v>45997.422554861114</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0"/>
        <v>45997.422554861114</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0"/>
        <v>45997.422554861114</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0"/>
        <v>45997.422554861114</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0"/>
        <v>45997.422554861114</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0"/>
        <v>45997.422554861114</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0"/>
        <v>45997.422554861114</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0"/>
        <v>45997.422554861114</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0"/>
        <v>45997.422554861114</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0"/>
        <v>45997.422554861114</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0"/>
        <v>45997.422554861114</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0"/>
        <v>45997.422554861114</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0"/>
        <v>45997.422554861114</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0"/>
        <v>45997.422554861114</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0"/>
        <v>45997.422554861114</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0"/>
        <v>45997.422554861114</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0"/>
        <v>45997.422554861114</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0"/>
        <v>45997.422554861114</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0"/>
        <v>45997.422554861114</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0"/>
        <v>45997.422554861114</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0"/>
        <v>45997.422554861114</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0"/>
        <v>45997.422554861114</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0"/>
        <v>45997.422554861114</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0"/>
        <v>45997.422554861114</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0"/>
        <v>45997.422554861114</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0"/>
        <v>45997.422554861114</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0"/>
        <v>45997.422554861114</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0"/>
        <v>45997.422554861114</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0"/>
        <v>45997.422554861114</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0"/>
        <v>45997.422554861114</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0"/>
        <v>45997.422554861114</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0"/>
        <v>45997.422554861114</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0"/>
        <v>45997.422554861114</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0"/>
        <v>45997.422554861114</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0"/>
        <v>45997.422554861114</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ref="G67:G130" ca="1" si="1">IFERROR(NOW()-F67,"")</f>
        <v>45997.422554861114</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45997.422554861114</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45997.422554861114</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45997.422554861114</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45997.422554861114</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45997.422554861114</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45997.422554861114</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45997.422554861114</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45997.422554861114</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45997.422554861114</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45997.422554861114</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45997.422554861114</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45997.422554861114</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1"/>
        <v>45997.422554861114</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1"/>
        <v>45997.422554861114</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1"/>
        <v>45997.422554861114</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1"/>
        <v>45997.422554861114</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1"/>
        <v>45997.422554861114</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1"/>
        <v>45997.422554861114</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1"/>
        <v>45997.422554861114</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1"/>
        <v>45997.422554861114</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1"/>
        <v>45997.422554861114</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1"/>
        <v>45997.422554861114</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1"/>
        <v>45997.422554861114</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1"/>
        <v>45997.422554861114</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1"/>
        <v>45997.422554861114</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1"/>
        <v>45997.422554861114</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1"/>
        <v>45997.422554861114</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1"/>
        <v>45997.422554861114</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1"/>
        <v>45997.422554861114</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1"/>
        <v>45997.422554861114</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1"/>
        <v>45997.422554861114</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1"/>
        <v>45997.422554861114</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1"/>
        <v>45997.422554861114</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1"/>
        <v>45997.422554861114</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1"/>
        <v>45997.422554861114</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1"/>
        <v>45997.422554861114</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1"/>
        <v>45997.422554861114</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1"/>
        <v>45997.422554861114</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1"/>
        <v>45997.422554861114</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1"/>
        <v>45997.422554861114</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1"/>
        <v>45997.422554861114</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1"/>
        <v>45997.422554861114</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1"/>
        <v>45997.422554861114</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1"/>
        <v>45997.422554861114</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1"/>
        <v>45997.422554861114</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1"/>
        <v>45997.422554861114</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1"/>
        <v>45997.422554861114</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1"/>
        <v>45997.422554861114</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1"/>
        <v>45997.422554861114</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1"/>
        <v>45997.422554861114</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1"/>
        <v>45997.422554861114</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1"/>
        <v>45997.422554861114</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1"/>
        <v>45997.422554861114</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1"/>
        <v>45997.422554861114</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1"/>
        <v>45997.422554861114</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1"/>
        <v>45997.422554861114</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1"/>
        <v>45997.422554861114</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1"/>
        <v>45997.422554861114</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1"/>
        <v>45997.422554861114</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1"/>
        <v>45997.422554861114</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1"/>
        <v>45997.422554861114</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1"/>
        <v>45997.422554861114</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1"/>
        <v>45997.422554861114</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ref="G131:G176" ca="1" si="2">IFERROR(NOW()-F131,"")</f>
        <v>45997.422554861114</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45997.422554861114</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45997.422554861114</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45997.422554861114</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45997.422554861114</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45997.422554861114</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45997.422554861114</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45997.422554861114</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45997.422554861114</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45997.422554861114</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45997.422554861114</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45997.422554861114</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45997.422554861114</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2"/>
        <v>45997.422554861114</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2"/>
        <v>45997.422554861114</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2"/>
        <v>45997.422554861114</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2"/>
        <v>45997.422554861114</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2"/>
        <v>45997.422554861114</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2"/>
        <v>45997.422554861114</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2"/>
        <v>45997.422554861114</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2"/>
        <v>45997.422554861114</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2"/>
        <v>45997.422554861114</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2"/>
        <v>45997.422554861114</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2"/>
        <v>45997.422554861114</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2"/>
        <v>45997.422554861114</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2"/>
        <v>45997.422554861114</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2"/>
        <v>45997.422554861114</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2"/>
        <v>45997.422554861114</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2"/>
        <v>45997.422554861114</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2"/>
        <v>45997.422554861114</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2"/>
        <v>45997.422554861114</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2"/>
        <v>45997.422554861114</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2"/>
        <v>45997.422554861114</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2"/>
        <v>45997.422554861114</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2"/>
        <v>45997.422554861114</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2"/>
        <v>45997.422554861114</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2"/>
        <v>45997.422554861114</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2"/>
        <v>45997.422554861114</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2"/>
        <v>45997.422554861114</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2"/>
        <v>45997.422554861114</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2"/>
        <v>45997.422554861114</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2"/>
        <v>45997.422554861114</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2"/>
        <v>45997.422554861114</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2"/>
        <v>45997.422554861114</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2"/>
        <v>45997.422554861114</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2"/>
        <v>45997.422554861114</v>
      </c>
      <c r="H176" s="91"/>
      <c r="I176" s="108" t="str">
        <f>IFERROR(VLOOKUP(D176,DB!A:F,6,0),"")</f>
        <v/>
      </c>
      <c r="J176" s="108"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workbookViewId="0">
      <selection activeCell="K9" sqref="K9"/>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39125</v>
      </c>
      <c r="B2" s="37" t="str">
        <f>IFERROR(VLOOKUP(D2,DB!A:K,11,0),"")</f>
        <v>R5</v>
      </c>
      <c r="C2" s="37">
        <v>3</v>
      </c>
      <c r="D2" s="101" t="s">
        <v>36085</v>
      </c>
      <c r="E2" s="37" t="s">
        <v>39106</v>
      </c>
      <c r="F2" s="38">
        <v>45891.832060185188</v>
      </c>
      <c r="G2" s="103">
        <f ca="1">IFERROR(NOW()-F2,"")</f>
        <v>105.59049467592558</v>
      </c>
      <c r="H2" s="38">
        <v>45891.790393518517</v>
      </c>
      <c r="I2" s="37" t="str">
        <f>IFERROR(VLOOKUP(D2,DB!A:F,6,0),"")</f>
        <v>Generator-SG</v>
      </c>
      <c r="J2" s="37" t="str">
        <f>IFERROR(VLOOKUP(D2,DB!A:G,7,0),"")</f>
        <v>Vandalized</v>
      </c>
      <c r="K2" s="37" t="s">
        <v>39126</v>
      </c>
      <c r="L2" s="37" t="str">
        <f>IFERROR(VLOOKUP(D2,DB!A:I,9,0),"")</f>
        <v>Latis</v>
      </c>
      <c r="M2" s="100"/>
    </row>
    <row r="3" spans="1:13" s="39" customFormat="1" ht="30.75">
      <c r="A3" s="37" t="s">
        <v>39127</v>
      </c>
      <c r="B3" s="37" t="str">
        <f>IFERROR(VLOOKUP(D3,DB!A:K,11,0),"")</f>
        <v>R5</v>
      </c>
      <c r="C3" s="37">
        <v>1</v>
      </c>
      <c r="D3" s="37" t="s">
        <v>33407</v>
      </c>
      <c r="E3" s="37" t="s">
        <v>39109</v>
      </c>
      <c r="F3" s="38">
        <v>45926.188877314817</v>
      </c>
      <c r="G3" s="103">
        <f t="shared" ref="G3" ca="1" si="0">IFERROR(NOW()-F3,"")</f>
        <v>71.233677546297258</v>
      </c>
      <c r="H3" s="38">
        <v>45926.158159722225</v>
      </c>
      <c r="I3" s="37" t="str">
        <f>IFERROR(VLOOKUP(D3,DB!A:F,6,0),"")</f>
        <v>SCECO</v>
      </c>
      <c r="J3" s="37" t="str">
        <f>IFERROR(VLOOKUP(D3,DB!A:G,7,0),"")</f>
        <v>Good</v>
      </c>
      <c r="K3" s="37" t="s">
        <v>39128</v>
      </c>
      <c r="L3" s="37" t="str">
        <f>IFERROR(VLOOKUP(D3,DB!A:I,9,0),"")</f>
        <v>Latis</v>
      </c>
      <c r="M3" s="100"/>
    </row>
    <row r="4" spans="1:13" s="39" customFormat="1" ht="45.75" customHeight="1">
      <c r="A4" s="104" t="s">
        <v>39129</v>
      </c>
      <c r="B4" s="104" t="str">
        <f>IFERROR(VLOOKUP(D4,DB!A:K,11,0),"")</f>
        <v>R5</v>
      </c>
      <c r="C4" s="104">
        <v>1</v>
      </c>
      <c r="D4" s="104" t="s">
        <v>34832</v>
      </c>
      <c r="E4" s="104" t="s">
        <v>39109</v>
      </c>
      <c r="F4" s="105">
        <v>45948.661111111112</v>
      </c>
      <c r="G4" s="106">
        <f t="shared" ref="G4" ca="1" si="1">IFERROR(NOW()-F4,"")</f>
        <v>48.76144375000149</v>
      </c>
      <c r="H4" s="105">
        <v>45948.661111111112</v>
      </c>
      <c r="I4" s="104" t="str">
        <f>IFERROR(VLOOKUP(D4,DB!A:F,6,0),"")</f>
        <v>SCECO</v>
      </c>
      <c r="J4" s="104" t="str">
        <f>IFERROR(VLOOKUP(D4,DB!A:G,7,0),"")</f>
        <v>Dead</v>
      </c>
      <c r="K4" s="104" t="s">
        <v>39130</v>
      </c>
      <c r="L4" s="104" t="str">
        <f>IFERROR(VLOOKUP(D4,DB!A:I,9,0),"")</f>
        <v>Latis</v>
      </c>
    </row>
    <row r="5" spans="1:13" s="39" customFormat="1" ht="30.75">
      <c r="A5" s="104" t="s">
        <v>39131</v>
      </c>
      <c r="B5" s="104" t="str">
        <f>IFERROR(VLOOKUP(D5,DB!A:K,11,0),"")</f>
        <v>R5</v>
      </c>
      <c r="C5" s="104">
        <v>1</v>
      </c>
      <c r="D5" s="104" t="s">
        <v>36592</v>
      </c>
      <c r="E5" s="104" t="s">
        <v>39106</v>
      </c>
      <c r="F5" s="105">
        <v>45981.373298611114</v>
      </c>
      <c r="G5" s="106">
        <f ca="1">IFERROR(NOW()-F5,"")</f>
        <v>16.049256250000326</v>
      </c>
      <c r="H5" s="133">
        <v>45981.360798611109</v>
      </c>
      <c r="I5" s="104" t="str">
        <f>IFERROR(VLOOKUP(D5,DB!A:F,6,0),"")</f>
        <v>SCECO</v>
      </c>
      <c r="J5" s="104" t="str">
        <f>IFERROR(VLOOKUP(D5,DB!A:G,7,0),"")</f>
        <v>Dead</v>
      </c>
      <c r="K5" s="104" t="s">
        <v>39132</v>
      </c>
      <c r="L5" s="104" t="str">
        <f>IFERROR(VLOOKUP(D5,DB!A:I,9,0),"")</f>
        <v>Latis</v>
      </c>
    </row>
    <row r="6" spans="1:13" ht="23.25" customHeight="1">
      <c r="A6" s="37" t="s">
        <v>39133</v>
      </c>
      <c r="B6" s="37" t="str">
        <f>IFERROR(VLOOKUP(D6,DB!A:K,11,0),"")</f>
        <v>R5</v>
      </c>
      <c r="C6" s="37">
        <v>1</v>
      </c>
      <c r="D6" s="37" t="s">
        <v>37850</v>
      </c>
      <c r="E6" s="37" t="s">
        <v>39106</v>
      </c>
      <c r="F6" s="38">
        <v>45997.107442129629</v>
      </c>
      <c r="G6" s="132">
        <f t="shared" ref="G6:G13" ca="1" si="2">IFERROR(NOW()-F6,"")</f>
        <v>0.31511273148498731</v>
      </c>
      <c r="H6" s="38">
        <v>45997.093553240738</v>
      </c>
      <c r="I6" s="37" t="str">
        <f>IFERROR(VLOOKUP(D6,DB!A:F,6,0),"")</f>
        <v>SCECO</v>
      </c>
      <c r="J6" s="37" t="str">
        <f>IFERROR(VLOOKUP(D6,DB!A:G,7,0),"")</f>
        <v>In progress</v>
      </c>
      <c r="K6" s="37" t="s">
        <v>39134</v>
      </c>
      <c r="L6" s="37" t="str">
        <f>IFERROR(VLOOKUP(D6,DB!A:I,9,0),"")</f>
        <v>Latis</v>
      </c>
    </row>
    <row r="7" spans="1:13">
      <c r="A7" s="37" t="s">
        <v>39135</v>
      </c>
      <c r="B7" s="37" t="str">
        <f>IFERROR(VLOOKUP(D7,DB!A:K,11,0),"")</f>
        <v>R5</v>
      </c>
      <c r="C7" s="37">
        <v>3</v>
      </c>
      <c r="D7" s="37" t="s">
        <v>38986</v>
      </c>
      <c r="E7" s="37" t="s">
        <v>39106</v>
      </c>
      <c r="F7" s="38">
        <v>45997.375196759262</v>
      </c>
      <c r="G7" s="132">
        <f t="shared" ca="1" si="2"/>
        <v>4.7358101852296386E-2</v>
      </c>
      <c r="H7" s="38">
        <v>45997.364085648151</v>
      </c>
      <c r="I7" s="37" t="str">
        <f>IFERROR(VLOOKUP(D7,DB!A:F,6,0),"")</f>
        <v>Generator-SG</v>
      </c>
      <c r="J7" s="37" t="str">
        <f>IFERROR(VLOOKUP(D7,DB!A:G,7,0),"")</f>
        <v>Vandalized</v>
      </c>
      <c r="K7" s="37" t="s">
        <v>39136</v>
      </c>
      <c r="L7" s="37" t="str">
        <f>IFERROR(VLOOKUP(D7,DB!A:I,9,0),"")</f>
        <v>Latis</v>
      </c>
    </row>
    <row r="8" spans="1:13">
      <c r="A8" s="37" t="s">
        <v>39137</v>
      </c>
      <c r="B8" s="37" t="str">
        <f>IFERROR(VLOOKUP(D8,DB!A:K,11,0),"")</f>
        <v>R5</v>
      </c>
      <c r="C8" s="37">
        <v>2</v>
      </c>
      <c r="D8" s="37" t="s">
        <v>34184</v>
      </c>
      <c r="E8" s="37" t="s">
        <v>39106</v>
      </c>
      <c r="F8" s="38">
        <v>45997.411180555559</v>
      </c>
      <c r="G8" s="132">
        <f t="shared" ca="1" si="2"/>
        <v>1.1374305555364117E-2</v>
      </c>
      <c r="H8" s="38">
        <v>45997.404930555553</v>
      </c>
      <c r="I8" s="37" t="str">
        <f>IFERROR(VLOOKUP(D8,DB!A:F,6,0),"")</f>
        <v>SCECO</v>
      </c>
      <c r="J8" s="37" t="str">
        <f>IFERROR(VLOOKUP(D8,DB!A:G,7,0),"")</f>
        <v>In progress</v>
      </c>
      <c r="K8" s="37" t="s">
        <v>39138</v>
      </c>
      <c r="L8" s="37" t="str">
        <f>IFERROR(VLOOKUP(D8,DB!A:I,9,0),"")</f>
        <v>Latis</v>
      </c>
    </row>
    <row r="9" spans="1:13">
      <c r="A9" s="37"/>
      <c r="B9" s="37" t="str">
        <f>IFERROR(VLOOKUP(D9,DB!A:K,11,0),"")</f>
        <v/>
      </c>
      <c r="C9" s="37"/>
      <c r="D9" s="37"/>
      <c r="E9" s="37"/>
      <c r="F9" s="38"/>
      <c r="G9" s="132">
        <f t="shared" ca="1" si="2"/>
        <v>45997.422554861114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45997.422554861114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45997.422554861114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45997.422554861114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45997.422554861114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ref="G14:G45" ca="1" si="3">IFERROR(NOW()-F14,"")</f>
        <v>45997.422554861114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3"/>
        <v>45997.422554861114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3"/>
        <v>45997.422554861114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3"/>
        <v>45997.422554861114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45997.422554861114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45997.422554861114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45997.422554861114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45997.422554861114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45997.422554861114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45997.422554861114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45997.422554861114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45997.422554861114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45997.422554861114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45997.422554861114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45997.422554861114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45997.422554861114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45997.422554861114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45997.422554861114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45997.422554861114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45997.422554861114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45997.422554861114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45997.422554861114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45997.422554861114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45997.422554861114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45997.422554861114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45997.422554861114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45997.422554861114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45997.422554861114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45997.422554861114</v>
      </c>
      <c r="H42" s="38"/>
      <c r="I42" s="37" t="str">
        <f>IFERROR(VLOOKUP(D42,DB!A:F,6,0),"")</f>
        <v/>
      </c>
      <c r="J42" s="37" t="str">
        <f>IFERROR(VLOOKUP(D42,DB!A:G,7,0),"")</f>
        <v/>
      </c>
      <c r="K42" s="37"/>
      <c r="L42" s="37" t="str">
        <f>IFERROR(VLOOKUP(D42,DB!A:I,9,0),"")</f>
        <v/>
      </c>
    </row>
    <row r="43" spans="1:12">
      <c r="A43" s="147"/>
      <c r="B43" s="147" t="str">
        <f>IFERROR(VLOOKUP(D43,DB!A:K,11,0),"")</f>
        <v/>
      </c>
      <c r="C43" s="147"/>
      <c r="D43" s="147"/>
      <c r="E43" s="147"/>
      <c r="F43" s="148"/>
      <c r="G43" s="149">
        <f t="shared" ca="1" si="3"/>
        <v>45997.422554861114</v>
      </c>
      <c r="H43" s="148"/>
      <c r="I43" s="147" t="str">
        <f>IFERROR(VLOOKUP(D43,DB!A:F,6,0),"")</f>
        <v/>
      </c>
      <c r="J43" s="147" t="str">
        <f>IFERROR(VLOOKUP(D43,DB!A:G,7,0),"")</f>
        <v/>
      </c>
      <c r="K43" s="147"/>
      <c r="L43" s="147" t="str">
        <f>IFERROR(VLOOKUP(D43,DB!A:I,9,0),"")</f>
        <v/>
      </c>
    </row>
  </sheetData>
  <dataValidations count="2">
    <dataValidation allowBlank="1" showInputMessage="1" showErrorMessage="1" sqref="E1" xr:uid="{920C6338-E771-4DAE-8C89-92A9093EA4DE}"/>
    <dataValidation type="list" allowBlank="1" showInputMessage="1" showErrorMessage="1" sqref="E2: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3"/>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39139</v>
      </c>
      <c r="B2" s="116" t="str">
        <f>IFERROR(VLOOKUP(D2,DB!A:K,11,0),"")</f>
        <v>R6</v>
      </c>
      <c r="C2" s="117">
        <v>2</v>
      </c>
      <c r="D2" s="116" t="s">
        <v>31034</v>
      </c>
      <c r="E2" s="139" t="s">
        <v>39106</v>
      </c>
      <c r="F2" s="118">
        <v>45997.32271990741</v>
      </c>
      <c r="G2" s="72">
        <f t="shared" ref="G2:G47" ca="1" si="0">IFERROR(NOW()-F2,"-")</f>
        <v>9.9834953703975771E-2</v>
      </c>
      <c r="H2" s="118">
        <v>45997.32267361111</v>
      </c>
      <c r="I2" s="116" t="str">
        <f>IFERROR(VLOOKUP(D2,DB!A:F,6,0),"")</f>
        <v>SCECO</v>
      </c>
      <c r="J2" s="116" t="str">
        <f>IFERROR(VLOOKUP(D2,DB!A:G,7,0),"")</f>
        <v>Dead</v>
      </c>
      <c r="K2" s="119" t="s">
        <v>39140</v>
      </c>
      <c r="L2" s="134" t="str">
        <f>IFERROR(VLOOKUP(D2,DB!A:I,9,0),"")</f>
        <v>Latis</v>
      </c>
    </row>
    <row r="3" spans="1:16382" ht="31.5" customHeight="1">
      <c r="A3" s="115"/>
      <c r="B3" s="116" t="str">
        <f>IFERROR(VLOOKUP(D3,DB!A:K,11,0),"")</f>
        <v/>
      </c>
      <c r="C3" s="117"/>
      <c r="D3" s="116"/>
      <c r="E3" s="139"/>
      <c r="F3" s="118"/>
      <c r="G3" s="72">
        <f t="shared" ca="1" si="0"/>
        <v>45997.422554861114</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45997.422554861114</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45997.422554861114</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45997.422554861114</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45997.422554861114</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45997.422554861114</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45997.422554861114</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45997.422554861114</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45997.422554861114</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45997.422554861114</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45997.422554861114</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45997.422554861114</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45997.422554861114</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45997.422554861114</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45997.422554861114</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45997.422554861114</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45997.422554861114</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45997.422554861114</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45997.422554861114</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45997.422554861114</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45997.422554861114</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45997.422554861114</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45997.422554861114</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45997.422554861114</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45997.422554861114</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45997.422554861114</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45997.422554861114</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45997.422554861114</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45997.422554861114</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45997.422554861114</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45997.422554861114</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45997.422554861114</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45997.422554861114</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45997.422554861114</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45997.422554861114</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45997.422554861114</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45997.422554861114</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45997.422554861114</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45997.422554861114</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45997.422554861114</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45997.422554861114</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45997.422554861114</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45997.422554861114</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45997.422554861114</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45997.422554861114</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ref="G48:G111" ca="1" si="1">IFERROR(NOW()-F48,"-")</f>
        <v>45997.422554861114</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1"/>
        <v>45997.422554861114</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1"/>
        <v>45997.422554861114</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45997.422554861114</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45997.422554861114</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45997.422554861114</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45997.422554861114</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45997.422554861114</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45997.422554861114</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45997.422554861114</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45997.422554861114</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45997.422554861114</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45997.422554861114</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45997.422554861114</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45997.422554861114</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45997.422554861114</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45997.422554861114</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45997.422554861114</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45997.422554861114</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45997.422554861114</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45997.422554861114</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45997.422554861114</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45997.422554861114</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45997.422554861114</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45997.422554861114</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45997.422554861114</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45997.422554861114</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45997.422554861114</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45997.422554861114</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45997.422554861114</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45997.422554861114</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45997.422554861114</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45997.422554861114</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45997.422554861114</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45997.422554861114</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45997.422554861114</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45997.422554861114</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45997.422554861114</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45997.422554861114</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45997.422554861114</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45997.422554861114</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45997.422554861114</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45997.422554861114</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45997.422554861114</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45997.422554861114</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45997.422554861114</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45997.422554861114</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45997.422554861114</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45997.422554861114</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45997.422554861114</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45997.422554861114</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45997.422554861114</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45997.422554861114</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45997.422554861114</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45997.422554861114</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45997.422554861114</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45997.422554861114</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45997.422554861114</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45997.422554861114</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45997.422554861114</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45997.422554861114</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45997.422554861114</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45997.422554861114</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45997.422554861114</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ref="G112:G175" ca="1" si="2">IFERROR(NOW()-F112,"-")</f>
        <v>45997.422554861114</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2"/>
        <v>45997.422554861114</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2"/>
        <v>45997.422554861114</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45997.422554861114</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45997.422554861114</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45997.422554861114</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45997.422554861114</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45997.422554861114</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45997.422554861114</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45997.422554861114</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45997.422554861114</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45997.422554861114</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45997.422554861114</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45997.422554861114</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45997.422554861114</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45997.422554861114</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45997.422554861114</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45997.422554861114</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45997.422554861114</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45997.422554861114</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45997.422554861114</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45997.422554861114</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45997.422554861114</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45997.422554861114</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45997.422554861114</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45997.422554861114</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45997.422554861114</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45997.422554861114</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45997.422554861114</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45997.422554861114</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45997.422554861114</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45997.422554861114</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45997.422554861114</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45997.422554861114</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45997.422554861114</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45997.422554861114</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45997.422554861114</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45997.422554861114</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45997.422554861114</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45997.422554861114</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45997.422554861114</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45997.422554861114</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45997.422554861114</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45997.422554861114</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45997.422554861114</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45997.422554861114</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45997.422554861114</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45997.422554861114</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45997.422554861114</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45997.422554861114</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45997.422554861114</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45997.422554861114</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45997.422554861114</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45997.422554861114</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45997.422554861114</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45997.422554861114</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45997.422554861114</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45997.422554861114</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45997.422554861114</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45997.422554861114</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45997.422554861114</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45997.422554861114</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45997.422554861114</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45997.422554861114</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ref="G176:G239" ca="1" si="3">IFERROR(NOW()-F176,"-")</f>
        <v>45997.422554861114</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3"/>
        <v>45997.422554861114</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3"/>
        <v>45997.422554861114</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45997.422554861114</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45997.422554861114</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45997.422554861114</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45997.422554861114</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45997.422554861114</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45997.422554861114</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45997.422554861114</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45997.422554861114</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45997.422554861114</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45997.422554861114</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45997.422554861114</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45997.422554861114</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45997.422554861114</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45997.422554861114</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45997.422554861114</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45997.422554861114</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45997.422554861114</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45997.422554861114</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45997.422554861114</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45997.422554861114</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45997.422554861114</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45997.422554861114</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45997.422554861114</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45997.422554861114</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45997.422554861114</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45997.422554861114</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45997.422554861114</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45997.422554861114</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45997.422554861114</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45997.422554861114</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45997.422554861114</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45997.422554861114</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45997.422554861114</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45997.422554861114</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45997.422554861114</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45997.422554861114</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45997.422554861114</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45997.422554861114</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45997.422554861114</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45997.422554861114</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45997.422554861114</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45997.422554861114</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45997.422554861114</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45997.422554861114</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45997.422554861114</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45997.422554861114</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45997.422554861114</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45997.422554861114</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45997.422554861114</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45997.422554861114</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45997.422554861114</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45997.422554861114</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45997.422554861114</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45997.422554861114</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45997.422554861114</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45997.422554861114</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45997.422554861114</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45997.422554861114</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45997.422554861114</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45997.422554861114</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45997.422554861114</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ref="G240:G303" ca="1" si="4">IFERROR(NOW()-F240,"-")</f>
        <v>45997.422554861114</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4"/>
        <v>45997.422554861114</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4"/>
        <v>45997.422554861114</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45997.422554861114</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45997.422554861114</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45997.422554861114</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45997.422554861114</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45997.422554861114</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45997.422554861114</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45997.422554861114</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45997.422554861114</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45997.422554861114</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45997.422554861114</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45997.422554861114</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45997.422554861114</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45997.422554861114</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45997.422554861114</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45997.422554861114</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45997.422554861114</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45997.422554861114</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45997.422554861114</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45997.422554861114</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45997.422554861114</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45997.422554861114</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45997.422554861114</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45997.422554861114</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45997.422554861114</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45997.422554861114</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45997.422554861114</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45997.422554861114</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45997.422554861114</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45997.422554861114</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45997.422554861114</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45997.422554861114</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45997.422554861114</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45997.422554861114</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45997.422554861114</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45997.422554861114</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45997.422554861114</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45997.422554861114</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45997.422554861114</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45997.422554861114</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45997.422554861114</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45997.422554861114</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45997.422554861114</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45997.422554861114</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45997.422554861114</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45997.422554861114</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45997.422554861114</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45997.422554861114</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45997.422554861114</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45997.422554861114</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45997.422554861114</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45997.422554861114</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45997.422554861114</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45997.422554861114</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45997.422554861114</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45997.422554861114</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45997.422554861114</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45997.422554861114</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45997.422554861114</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45997.422554861114</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45997.422554861114</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45997.422554861114</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ref="G304:G367" ca="1" si="5">IFERROR(NOW()-F304,"-")</f>
        <v>45997.422554861114</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5"/>
        <v>45997.422554861114</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5"/>
        <v>45997.422554861114</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45997.422554861114</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45997.422554861114</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45997.422554861114</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45997.422554861114</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45997.422554861114</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45997.422554861114</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45997.422554861114</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45997.422554861114</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45997.422554861114</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45997.422554861114</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45997.422554861114</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45997.422554861114</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45997.422554861114</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45997.422554861114</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45997.422554861114</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45997.422554861114</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45997.422554861114</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45997.422554861114</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45997.422554861114</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45997.422554861114</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45997.422554861114</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45997.422554861114</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45997.422554861114</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45997.422554861114</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45997.422554861114</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45997.422554861114</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45997.422554861114</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45997.422554861114</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45997.422554861114</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45997.422554861114</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45997.422554861114</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45997.422554861114</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45997.422554861114</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45997.422554861114</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45997.422554861114</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45997.422554861114</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45997.422554861114</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45997.422554861114</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45997.422554861114</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45997.422554861114</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45997.422554861114</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45997.422554861114</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45997.422554861114</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45997.422554861114</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45997.422554861114</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45997.422554861114</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45997.422554861114</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45997.422554861114</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45997.422554861114</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45997.422554861114</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45997.422554861114</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45997.422554861114</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45997.422554861114</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45997.422554861114</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45997.422554861114</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45997.422554861114</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45997.422554861114</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45997.422554861114</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45997.422554861114</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45997.422554861114</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45997.422554861114</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ref="G368:G431" ca="1" si="6">IFERROR(NOW()-F368,"-")</f>
        <v>45997.422554861114</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6"/>
        <v>45997.422554861114</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6"/>
        <v>45997.422554861114</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45997.422554861114</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45997.422554861114</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45997.422554861114</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45997.422554861114</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45997.422554861114</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45997.422554861114</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45997.422554861114</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45997.422554861114</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45997.422554861114</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45997.422554861114</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45997.422554861114</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45997.422554861114</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45997.422554861114</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45997.422554861114</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45997.422554861114</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45997.422554861114</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45997.422554861114</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45997.422554861114</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45997.422554861114</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45997.422554861114</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45997.422554861114</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45997.422554861114</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45997.422554861114</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45997.422554861114</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45997.422554861114</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45997.422554861114</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45997.422554861114</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45997.422554861114</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45997.422554861114</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45997.422554861114</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45997.422554861114</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45997.422554861114</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45997.422554861114</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45997.422554861114</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45997.422554861114</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45997.422554861114</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45997.422554861114</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45997.422554861114</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45997.422554861114</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45997.422554861114</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45997.422554861114</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45997.422554861114</v>
      </c>
      <c r="H412" s="118"/>
      <c r="I412" s="116" t="str">
        <f>IFERROR(VLOOKUP(D412,DB!A:F,6,0),"")</f>
        <v/>
      </c>
      <c r="J412" s="116" t="str">
        <f>IFERROR(VLOOKUP(D412,DB!A:G,7,0),"")</f>
        <v/>
      </c>
      <c r="K412" s="119"/>
      <c r="L412" s="134" t="str">
        <f>IFERROR(VLOOKUP(D412,DB!A:I,9,0),"")</f>
        <v/>
      </c>
    </row>
    <row r="413" spans="1:12" ht="31.5" customHeight="1">
      <c r="A413" s="140"/>
      <c r="B413" s="141" t="str">
        <f>IFERROR(VLOOKUP(D413,DB!A:K,11,0),"")</f>
        <v/>
      </c>
      <c r="C413" s="142"/>
      <c r="D413" s="141"/>
      <c r="E413" s="139"/>
      <c r="F413" s="143"/>
      <c r="G413" s="144">
        <f t="shared" ca="1" si="6"/>
        <v>45997.422554861114</v>
      </c>
      <c r="H413" s="143"/>
      <c r="I413" s="141" t="str">
        <f>IFERROR(VLOOKUP(D413,DB!A:F,6,0),"")</f>
        <v/>
      </c>
      <c r="J413" s="141" t="str">
        <f>IFERROR(VLOOKUP(D413,DB!A:G,7,0),"")</f>
        <v/>
      </c>
      <c r="K413" s="145"/>
      <c r="L413" s="146" t="str">
        <f>IFERROR(VLOOKUP(D413,DB!A:I,9,0),"")</f>
        <v/>
      </c>
    </row>
  </sheetData>
  <dataValidations count="2">
    <dataValidation allowBlank="1" showInputMessage="1" showErrorMessage="1" sqref="E1" xr:uid="{9E1BC488-8814-4F8A-8DBE-742B3278AB71}"/>
    <dataValidation type="list" allowBlank="1" showInputMessage="1" showErrorMessage="1" sqref="E2:E4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2025-12-06T07:08:31Z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